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球朋会幹事会(常任・年度）\"/>
    </mc:Choice>
  </mc:AlternateContent>
  <bookViews>
    <workbookView xWindow="0" yWindow="0" windowWidth="15240" windowHeight="7695"/>
  </bookViews>
  <sheets>
    <sheet name="H30予算" sheetId="18" r:id="rId1"/>
  </sheets>
  <definedNames>
    <definedName name="_xlnm.Print_Area" localSheetId="0">H30予算!$A$1:$Z$57</definedName>
  </definedNames>
  <calcPr calcId="152511"/>
</workbook>
</file>

<file path=xl/calcChain.xml><?xml version="1.0" encoding="utf-8"?>
<calcChain xmlns="http://schemas.openxmlformats.org/spreadsheetml/2006/main">
  <c r="M21" i="18" l="1"/>
  <c r="G32" i="18"/>
  <c r="O6" i="18" l="1"/>
  <c r="Q18" i="18" l="1"/>
  <c r="F6" i="18"/>
  <c r="D7" i="18" l="1"/>
  <c r="D6" i="18" s="1"/>
  <c r="M19" i="18" l="1"/>
  <c r="P9" i="18" l="1"/>
  <c r="P8" i="18"/>
  <c r="P10" i="18" s="1"/>
  <c r="P6" i="18"/>
  <c r="P5" i="18"/>
  <c r="F21" i="18"/>
  <c r="P7" i="18" l="1"/>
  <c r="M20" i="18"/>
  <c r="M22" i="18" s="1"/>
  <c r="M23" i="18" s="1"/>
  <c r="E19" i="18" l="1"/>
  <c r="G19" i="18" l="1"/>
  <c r="G33" i="18" s="1"/>
  <c r="E33" i="18" l="1"/>
  <c r="Y54" i="18" l="1"/>
  <c r="U54" i="18"/>
  <c r="Z53" i="18"/>
  <c r="V53" i="18"/>
  <c r="Z52" i="18"/>
  <c r="V52" i="18"/>
  <c r="Z51" i="18"/>
  <c r="V51" i="18"/>
  <c r="Z50" i="18"/>
  <c r="V50" i="18"/>
  <c r="Z49" i="18"/>
  <c r="V49" i="18"/>
  <c r="Z48" i="18"/>
  <c r="V48" i="18"/>
  <c r="Z47" i="18"/>
  <c r="V47" i="18"/>
  <c r="Z46" i="18"/>
  <c r="V46" i="18"/>
  <c r="Z45" i="18"/>
  <c r="V45" i="18"/>
  <c r="Z44" i="18"/>
  <c r="V44" i="18"/>
  <c r="Z43" i="18"/>
  <c r="V43" i="18"/>
  <c r="Z42" i="18"/>
  <c r="V42" i="18"/>
  <c r="Z41" i="18"/>
  <c r="V41" i="18"/>
  <c r="Z40" i="18"/>
  <c r="V40" i="18"/>
  <c r="Z39" i="18"/>
  <c r="V39" i="18"/>
  <c r="Z38" i="18"/>
  <c r="V38" i="18"/>
  <c r="Z37" i="18"/>
  <c r="V37" i="18"/>
  <c r="Z36" i="18"/>
  <c r="V36" i="18"/>
  <c r="Z35" i="18"/>
  <c r="V35" i="18"/>
  <c r="Z34" i="18"/>
  <c r="V34" i="18"/>
  <c r="Z33" i="18"/>
  <c r="V33" i="18"/>
  <c r="Z32" i="18"/>
  <c r="V32" i="18"/>
  <c r="Z31" i="18"/>
  <c r="V31" i="18"/>
  <c r="Z30" i="18"/>
  <c r="V30" i="18"/>
  <c r="Z29" i="18"/>
  <c r="V29" i="18"/>
  <c r="Z27" i="18"/>
  <c r="V27" i="18"/>
  <c r="Z25" i="18"/>
  <c r="V25" i="18"/>
  <c r="Z24" i="18"/>
  <c r="V24" i="18"/>
  <c r="Z22" i="18"/>
  <c r="V22" i="18"/>
  <c r="Z21" i="18"/>
  <c r="V21" i="18"/>
  <c r="B21" i="18"/>
  <c r="Z20" i="18"/>
  <c r="V20" i="18"/>
  <c r="Z19" i="18"/>
  <c r="V19" i="18"/>
  <c r="C19" i="18"/>
  <c r="C32" i="18" s="1"/>
  <c r="Z18" i="18"/>
  <c r="V18" i="18"/>
  <c r="Z17" i="18"/>
  <c r="V17" i="18"/>
  <c r="Z16" i="18"/>
  <c r="V16" i="18"/>
  <c r="Z15" i="18"/>
  <c r="V15" i="18"/>
  <c r="Z14" i="18"/>
  <c r="V14" i="18"/>
  <c r="P14" i="18"/>
  <c r="O14" i="18"/>
  <c r="M14" i="18"/>
  <c r="Z13" i="18"/>
  <c r="V13" i="18"/>
  <c r="B13" i="18"/>
  <c r="Z12" i="18"/>
  <c r="V12" i="18"/>
  <c r="Z11" i="18"/>
  <c r="V11" i="18"/>
  <c r="Z10" i="18"/>
  <c r="V10" i="18"/>
  <c r="N10" i="18"/>
  <c r="L10" i="18"/>
  <c r="Z9" i="18"/>
  <c r="V9" i="18"/>
  <c r="M9" i="18"/>
  <c r="O9" i="18" s="1"/>
  <c r="Z8" i="18"/>
  <c r="V8" i="18"/>
  <c r="O8" i="18"/>
  <c r="Q8" i="18" s="1"/>
  <c r="M8" i="18"/>
  <c r="Z7" i="18"/>
  <c r="V7" i="18"/>
  <c r="N7" i="18"/>
  <c r="L7" i="18"/>
  <c r="B7" i="18"/>
  <c r="Z6" i="18"/>
  <c r="V6" i="18"/>
  <c r="Q6" i="18"/>
  <c r="M6" i="18"/>
  <c r="B6" i="18"/>
  <c r="Z5" i="18"/>
  <c r="V5" i="18"/>
  <c r="Q5" i="18"/>
  <c r="O5" i="18"/>
  <c r="M5" i="18"/>
  <c r="Z4" i="18"/>
  <c r="V4" i="18"/>
  <c r="Z3" i="18"/>
  <c r="V3" i="18"/>
  <c r="L17" i="18" l="1"/>
  <c r="Q7" i="18"/>
  <c r="N17" i="18"/>
  <c r="V54" i="18"/>
  <c r="Z54" i="18"/>
  <c r="M10" i="18"/>
  <c r="Q14" i="18"/>
  <c r="O10" i="18"/>
  <c r="Q9" i="18"/>
  <c r="Q10" i="18" s="1"/>
  <c r="O7" i="18"/>
  <c r="C33" i="18"/>
  <c r="M7" i="18"/>
  <c r="M17" i="18" l="1"/>
  <c r="O17" i="18"/>
  <c r="P17" i="18"/>
  <c r="Q17" i="18" l="1"/>
  <c r="Q19" i="18" s="1"/>
</calcChain>
</file>

<file path=xl/sharedStrings.xml><?xml version="1.0" encoding="utf-8"?>
<sst xmlns="http://schemas.openxmlformats.org/spreadsheetml/2006/main" count="92" uniqueCount="77">
  <si>
    <t>科　　　　　　目</t>
  </si>
  <si>
    <t>【収入の部】</t>
  </si>
  <si>
    <t>１．会費</t>
  </si>
  <si>
    <t>　（３）その他</t>
  </si>
  <si>
    <t>合　　　　　計</t>
  </si>
  <si>
    <t>【支出の部】</t>
  </si>
  <si>
    <t>（単位：円)</t>
  </si>
  <si>
    <t>会費見込み</t>
  </si>
  <si>
    <t>合計</t>
    <rPh sb="0" eb="2">
      <t>ゴウケイ</t>
    </rPh>
    <phoneticPr fontId="6"/>
  </si>
  <si>
    <t>（前年度）</t>
    <rPh sb="1" eb="4">
      <t>ゼンネンド</t>
    </rPh>
    <phoneticPr fontId="6"/>
  </si>
  <si>
    <t>　（２）6,000円会費</t>
    <rPh sb="9" eb="10">
      <t>エン</t>
    </rPh>
    <rPh sb="10" eb="12">
      <t>カイヒ</t>
    </rPh>
    <phoneticPr fontId="6"/>
  </si>
  <si>
    <t>２．その他</t>
    <rPh sb="4" eb="5">
      <t>タ</t>
    </rPh>
    <phoneticPr fontId="6"/>
  </si>
  <si>
    <t>　（１）国立球朋クラブ支援金</t>
    <rPh sb="4" eb="6">
      <t>クニタチ</t>
    </rPh>
    <rPh sb="6" eb="7">
      <t>キュウ</t>
    </rPh>
    <rPh sb="7" eb="8">
      <t>トモ</t>
    </rPh>
    <rPh sb="11" eb="13">
      <t>シエン</t>
    </rPh>
    <rPh sb="13" eb="14">
      <t>キン</t>
    </rPh>
    <phoneticPr fontId="6"/>
  </si>
  <si>
    <t>　（２）預金利息</t>
    <rPh sb="4" eb="6">
      <t>ヨキン</t>
    </rPh>
    <rPh sb="6" eb="8">
      <t>リソク</t>
    </rPh>
    <phoneticPr fontId="6"/>
  </si>
  <si>
    <t>４．前期繰越金</t>
    <phoneticPr fontId="6"/>
  </si>
  <si>
    <t>１．学生援助</t>
    <rPh sb="2" eb="4">
      <t>ガクセイ</t>
    </rPh>
    <rPh sb="4" eb="6">
      <t>エンジョ</t>
    </rPh>
    <phoneticPr fontId="6"/>
  </si>
  <si>
    <t>　（１）通常支援金</t>
    <rPh sb="4" eb="6">
      <t>ツウジョウ</t>
    </rPh>
    <rPh sb="6" eb="8">
      <t>シエン</t>
    </rPh>
    <rPh sb="8" eb="9">
      <t>キン</t>
    </rPh>
    <phoneticPr fontId="6"/>
  </si>
  <si>
    <t>３．決算方法変更関連（過年度修正）</t>
    <rPh sb="2" eb="4">
      <t>ケッサン</t>
    </rPh>
    <rPh sb="4" eb="6">
      <t>ホウホウ</t>
    </rPh>
    <rPh sb="6" eb="8">
      <t>ヘンコウ</t>
    </rPh>
    <rPh sb="8" eb="10">
      <t>カンレン</t>
    </rPh>
    <rPh sb="11" eb="14">
      <t>カネンド</t>
    </rPh>
    <rPh sb="14" eb="16">
      <t>シュウセイ</t>
    </rPh>
    <phoneticPr fontId="6"/>
  </si>
  <si>
    <t>卒年</t>
    <rPh sb="0" eb="1">
      <t>ソツ</t>
    </rPh>
    <rPh sb="1" eb="2">
      <t>ネン</t>
    </rPh>
    <phoneticPr fontId="6"/>
  </si>
  <si>
    <t>人数</t>
    <rPh sb="0" eb="2">
      <t>ニンズウ</t>
    </rPh>
    <phoneticPr fontId="6"/>
  </si>
  <si>
    <t>最大見込額</t>
    <rPh sb="0" eb="2">
      <t>サイダイ</t>
    </rPh>
    <rPh sb="2" eb="4">
      <t>ミコ</t>
    </rPh>
    <rPh sb="4" eb="5">
      <t>ガク</t>
    </rPh>
    <phoneticPr fontId="6"/>
  </si>
  <si>
    <t>6,000円会費</t>
    <rPh sb="5" eb="6">
      <t>エン</t>
    </rPh>
    <rPh sb="6" eb="8">
      <t>カイヒ</t>
    </rPh>
    <phoneticPr fontId="6"/>
  </si>
  <si>
    <t>小計</t>
    <rPh sb="0" eb="2">
      <t>ショウケイケイ</t>
    </rPh>
    <phoneticPr fontId="6"/>
  </si>
  <si>
    <t>会費額</t>
    <rPh sb="0" eb="2">
      <t>カイヒ</t>
    </rPh>
    <rPh sb="2" eb="3">
      <t>ガク</t>
    </rPh>
    <phoneticPr fontId="6"/>
  </si>
  <si>
    <t>予算額</t>
    <rPh sb="0" eb="2">
      <t>ヨサン</t>
    </rPh>
    <rPh sb="2" eb="3">
      <t>ガク</t>
    </rPh>
    <phoneticPr fontId="6"/>
  </si>
  <si>
    <t>会費額</t>
    <phoneticPr fontId="6"/>
  </si>
  <si>
    <t>〔男性会員〕</t>
    <rPh sb="1" eb="3">
      <t>ダンセイ</t>
    </rPh>
    <rPh sb="3" eb="5">
      <t>カイイン</t>
    </rPh>
    <phoneticPr fontId="6"/>
  </si>
  <si>
    <t>〔女性会員〕</t>
    <rPh sb="1" eb="3">
      <t>ジョセイ</t>
    </rPh>
    <rPh sb="3" eb="5">
      <t>カイイン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</si>
  <si>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</si>
  <si>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</si>
  <si>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t>6,000円会員</t>
    <rPh sb="5" eb="6">
      <t>エン</t>
    </rPh>
    <rPh sb="6" eb="8">
      <t>カイイン</t>
    </rPh>
    <phoneticPr fontId="6"/>
  </si>
  <si>
    <t>9,000円会員</t>
    <phoneticPr fontId="6"/>
  </si>
  <si>
    <t>　（２）国立球朋クラブ支援金</t>
    <rPh sb="4" eb="6">
      <t>クニタチ</t>
    </rPh>
    <rPh sb="6" eb="7">
      <t>キュウ</t>
    </rPh>
    <rPh sb="7" eb="8">
      <t>トモ</t>
    </rPh>
    <rPh sb="11" eb="13">
      <t>シエン</t>
    </rPh>
    <rPh sb="13" eb="14">
      <t>キン</t>
    </rPh>
    <phoneticPr fontId="6"/>
  </si>
  <si>
    <t>　（３）新入生勧誘費用支援金</t>
    <rPh sb="4" eb="7">
      <t>シンニュウセイ</t>
    </rPh>
    <rPh sb="7" eb="9">
      <t>カンユウ</t>
    </rPh>
    <rPh sb="9" eb="11">
      <t>ヒヨウ</t>
    </rPh>
    <rPh sb="11" eb="13">
      <t>シエン</t>
    </rPh>
    <rPh sb="13" eb="14">
      <t>キン</t>
    </rPh>
    <phoneticPr fontId="6"/>
  </si>
  <si>
    <t>H29年度実績額</t>
    <rPh sb="3" eb="5">
      <t>ネンド</t>
    </rPh>
    <rPh sb="5" eb="7">
      <t>ジッセキ</t>
    </rPh>
    <rPh sb="7" eb="8">
      <t>ガク</t>
    </rPh>
    <phoneticPr fontId="6"/>
  </si>
  <si>
    <t>　Ｈ28年度実績額</t>
    <rPh sb="6" eb="8">
      <t>ジッセキ</t>
    </rPh>
    <rPh sb="8" eb="9">
      <t>ガク</t>
    </rPh>
    <phoneticPr fontId="6"/>
  </si>
  <si>
    <t>H30年度予算額</t>
    <rPh sb="3" eb="5">
      <t>ネンド</t>
    </rPh>
    <rPh sb="5" eb="7">
      <t>ヨサン</t>
    </rPh>
    <rPh sb="7" eb="8">
      <t>ガク</t>
    </rPh>
    <phoneticPr fontId="6"/>
  </si>
  <si>
    <t>　（１）12,000/9,000円会費　 （当年度）</t>
    <rPh sb="16" eb="17">
      <t>エン</t>
    </rPh>
    <rPh sb="22" eb="25">
      <t>トウネンド</t>
    </rPh>
    <phoneticPr fontId="6"/>
  </si>
  <si>
    <t>補正</t>
    <rPh sb="0" eb="2">
      <t>ホセイ</t>
    </rPh>
    <phoneticPr fontId="6"/>
  </si>
  <si>
    <t>シニア会員</t>
    <rPh sb="3" eb="5">
      <t>カイイン</t>
    </rPh>
    <phoneticPr fontId="6"/>
  </si>
  <si>
    <t>平成30年度</t>
    <rPh sb="0" eb="2">
      <t>ヘイセイ</t>
    </rPh>
    <rPh sb="4" eb="5">
      <t>ネン</t>
    </rPh>
    <rPh sb="5" eb="6">
      <t>ド</t>
    </rPh>
    <phoneticPr fontId="6"/>
  </si>
  <si>
    <t>平成29年度</t>
    <rPh sb="0" eb="2">
      <t>ヘイセイ</t>
    </rPh>
    <rPh sb="4" eb="6">
      <t>ネンド</t>
    </rPh>
    <phoneticPr fontId="6"/>
  </si>
  <si>
    <t>収入</t>
    <rPh sb="0" eb="2">
      <t>シュウニュウ</t>
    </rPh>
    <phoneticPr fontId="6"/>
  </si>
  <si>
    <t>前繰</t>
    <rPh sb="0" eb="1">
      <t>ゼン</t>
    </rPh>
    <rPh sb="1" eb="2">
      <t>クリ</t>
    </rPh>
    <phoneticPr fontId="6"/>
  </si>
  <si>
    <t>支出</t>
    <rPh sb="0" eb="2">
      <t>シシュツ</t>
    </rPh>
    <phoneticPr fontId="6"/>
  </si>
  <si>
    <t>収支尻</t>
    <rPh sb="0" eb="2">
      <t>シュウシ</t>
    </rPh>
    <rPh sb="2" eb="3">
      <t>ジリ</t>
    </rPh>
    <phoneticPr fontId="6"/>
  </si>
  <si>
    <t>次繰</t>
    <rPh sb="0" eb="1">
      <t>ツギ</t>
    </rPh>
    <rPh sb="1" eb="2">
      <t>クリ</t>
    </rPh>
    <phoneticPr fontId="6"/>
  </si>
  <si>
    <t>一橋球朋会　尾木原</t>
    <rPh sb="0" eb="2">
      <t>ヒトツバシ</t>
    </rPh>
    <rPh sb="2" eb="3">
      <t>キュウ</t>
    </rPh>
    <rPh sb="3" eb="4">
      <t>トモ</t>
    </rPh>
    <rPh sb="4" eb="5">
      <t>カイ</t>
    </rPh>
    <rPh sb="6" eb="7">
      <t>オ</t>
    </rPh>
    <rPh sb="7" eb="9">
      <t>キハラ</t>
    </rPh>
    <phoneticPr fontId="6"/>
  </si>
  <si>
    <t>　（３）誤請求分の返戻金</t>
    <rPh sb="4" eb="5">
      <t>ゴ</t>
    </rPh>
    <rPh sb="5" eb="7">
      <t>セイキュウ</t>
    </rPh>
    <rPh sb="7" eb="8">
      <t>ブン</t>
    </rPh>
    <rPh sb="9" eb="12">
      <t>ヘンレイキン</t>
    </rPh>
    <phoneticPr fontId="6"/>
  </si>
  <si>
    <t>ｻｰﾊﾞｰﾚﾝﾀﾙ費（前年実績ベース）</t>
    <rPh sb="9" eb="10">
      <t>ヒ</t>
    </rPh>
    <rPh sb="11" eb="13">
      <t>ゼンネン</t>
    </rPh>
    <rPh sb="13" eb="15">
      <t>ジッセキ</t>
    </rPh>
    <phoneticPr fontId="6"/>
  </si>
  <si>
    <t>前年未消化予算を再計上</t>
    <rPh sb="0" eb="2">
      <t>ゼンネン</t>
    </rPh>
    <rPh sb="2" eb="5">
      <t>ミショウカ</t>
    </rPh>
    <rPh sb="5" eb="7">
      <t>ヨサン</t>
    </rPh>
    <rPh sb="8" eb="9">
      <t>サイ</t>
    </rPh>
    <rPh sb="9" eb="11">
      <t>ケイジョウ</t>
    </rPh>
    <phoneticPr fontId="6"/>
  </si>
  <si>
    <t>会費請求・督促の郵送費、会報送付費用</t>
    <rPh sb="0" eb="2">
      <t>カイヒ</t>
    </rPh>
    <rPh sb="2" eb="4">
      <t>セイキュウ</t>
    </rPh>
    <rPh sb="5" eb="7">
      <t>トクソク</t>
    </rPh>
    <rPh sb="8" eb="10">
      <t>ユウソウ</t>
    </rPh>
    <rPh sb="12" eb="14">
      <t>カイホウ</t>
    </rPh>
    <rPh sb="14" eb="16">
      <t>ソウフ</t>
    </rPh>
    <rPh sb="16" eb="18">
      <t>ヒヨウ</t>
    </rPh>
    <phoneticPr fontId="6"/>
  </si>
  <si>
    <t>口座振替/如水会カード手数料他</t>
    <rPh sb="0" eb="2">
      <t>コウザ</t>
    </rPh>
    <rPh sb="2" eb="4">
      <t>フリカエ</t>
    </rPh>
    <rPh sb="5" eb="8">
      <t>ジョスイカイ</t>
    </rPh>
    <rPh sb="11" eb="14">
      <t>テスウリョウ</t>
    </rPh>
    <rPh sb="14" eb="15">
      <t>ホカ</t>
    </rPh>
    <phoneticPr fontId="6"/>
  </si>
  <si>
    <t>H30予算コメント</t>
    <rPh sb="3" eb="5">
      <t>ヨサン</t>
    </rPh>
    <phoneticPr fontId="6"/>
  </si>
  <si>
    <t>前年実績より予測</t>
    <rPh sb="0" eb="2">
      <t>ゼンネン</t>
    </rPh>
    <rPh sb="2" eb="4">
      <t>ジッセキ</t>
    </rPh>
    <rPh sb="6" eb="8">
      <t>ヨソク</t>
    </rPh>
    <phoneticPr fontId="6"/>
  </si>
  <si>
    <t>同上</t>
    <rPh sb="0" eb="2">
      <t>ドウジョウ</t>
    </rPh>
    <phoneticPr fontId="6"/>
  </si>
  <si>
    <t>収支均衡のための追加目標</t>
    <rPh sb="0" eb="2">
      <t>シュウシ</t>
    </rPh>
    <rPh sb="2" eb="4">
      <t>キンコウ</t>
    </rPh>
    <rPh sb="8" eb="10">
      <t>ツイカ</t>
    </rPh>
    <rPh sb="10" eb="12">
      <t>モクヒョウ</t>
    </rPh>
    <phoneticPr fontId="6"/>
  </si>
  <si>
    <t>【2018年会費基準】</t>
    <rPh sb="5" eb="6">
      <t>ネン</t>
    </rPh>
    <rPh sb="6" eb="8">
      <t>カイヒ</t>
    </rPh>
    <rPh sb="8" eb="10">
      <t>キジュン</t>
    </rPh>
    <phoneticPr fontId="6"/>
  </si>
  <si>
    <t>現役のOB/OG訪問、会議出席の交通費</t>
    <rPh sb="0" eb="2">
      <t>ゲンエキ</t>
    </rPh>
    <rPh sb="8" eb="10">
      <t>ホウモン</t>
    </rPh>
    <rPh sb="11" eb="13">
      <t>カイギ</t>
    </rPh>
    <rPh sb="13" eb="15">
      <t>シュッセキ</t>
    </rPh>
    <rPh sb="16" eb="19">
      <t>コウツウヒ</t>
    </rPh>
    <phoneticPr fontId="6"/>
  </si>
  <si>
    <t>追加予算</t>
    <rPh sb="0" eb="2">
      <t>ツイカ</t>
    </rPh>
    <rPh sb="2" eb="4">
      <t>ヨサン</t>
    </rPh>
    <phoneticPr fontId="6"/>
  </si>
  <si>
    <t>最終収入予算</t>
    <rPh sb="0" eb="2">
      <t>サイシュウ</t>
    </rPh>
    <rPh sb="2" eb="4">
      <t>シュウニュウ</t>
    </rPh>
    <rPh sb="4" eb="6">
      <t>ヨサン</t>
    </rPh>
    <phoneticPr fontId="6"/>
  </si>
  <si>
    <t>◇収入予算策定根拠</t>
    <rPh sb="1" eb="3">
      <t>シュウニュウ</t>
    </rPh>
    <rPh sb="3" eb="5">
      <t>ヨサン</t>
    </rPh>
    <rPh sb="5" eb="7">
      <t>サクテイ</t>
    </rPh>
    <rPh sb="7" eb="9">
      <t>コンキョ</t>
    </rPh>
    <phoneticPr fontId="6"/>
  </si>
  <si>
    <t>（変更箇所赤字）</t>
    <rPh sb="1" eb="3">
      <t>ヘンコウ</t>
    </rPh>
    <rPh sb="3" eb="5">
      <t>カショ</t>
    </rPh>
    <rPh sb="5" eb="7">
      <t>アカジ</t>
    </rPh>
    <phoneticPr fontId="6"/>
  </si>
  <si>
    <t>５．会議費</t>
    <rPh sb="2" eb="5">
      <t>カイギヒ</t>
    </rPh>
    <phoneticPr fontId="6"/>
  </si>
  <si>
    <t>年度総会</t>
    <rPh sb="0" eb="2">
      <t>ネンド</t>
    </rPh>
    <rPh sb="2" eb="4">
      <t>ソウカイ</t>
    </rPh>
    <phoneticPr fontId="6"/>
  </si>
  <si>
    <t>６．通信費</t>
    <rPh sb="2" eb="4">
      <t>ツウシン</t>
    </rPh>
    <phoneticPr fontId="6"/>
  </si>
  <si>
    <t>９．次期繰越金</t>
    <phoneticPr fontId="6"/>
  </si>
  <si>
    <t>　＊12,000円会費：昭和54年～平成25年卒、但し平成26年卒までは9,000円。</t>
    <rPh sb="8" eb="9">
      <t>エン</t>
    </rPh>
    <rPh sb="9" eb="11">
      <t>カイヒ</t>
    </rPh>
    <rPh sb="12" eb="14">
      <t>ショウワ</t>
    </rPh>
    <rPh sb="16" eb="17">
      <t>ネン</t>
    </rPh>
    <rPh sb="18" eb="20">
      <t>ヘイセイ</t>
    </rPh>
    <rPh sb="22" eb="23">
      <t>ネン</t>
    </rPh>
    <rPh sb="23" eb="24">
      <t>ソツ</t>
    </rPh>
    <rPh sb="25" eb="26">
      <t>タダ</t>
    </rPh>
    <rPh sb="27" eb="29">
      <t>ヘイセイ</t>
    </rPh>
    <rPh sb="31" eb="32">
      <t>ネン</t>
    </rPh>
    <rPh sb="32" eb="33">
      <t>ソツ</t>
    </rPh>
    <rPh sb="41" eb="42">
      <t>エン</t>
    </rPh>
    <phoneticPr fontId="6"/>
  </si>
  <si>
    <t>　＊6,000円会費 ：昭和37年～昭和53年卒（昭和37年卒～昭和43年卒はシニア会員移行可）。</t>
    <rPh sb="7" eb="8">
      <t>エン</t>
    </rPh>
    <rPh sb="8" eb="10">
      <t>カイヒ</t>
    </rPh>
    <rPh sb="12" eb="14">
      <t>ショウワ</t>
    </rPh>
    <rPh sb="16" eb="17">
      <t>ネン</t>
    </rPh>
    <rPh sb="18" eb="20">
      <t>ショウワ</t>
    </rPh>
    <rPh sb="22" eb="23">
      <t>ネン</t>
    </rPh>
    <rPh sb="23" eb="24">
      <t>ソツ</t>
    </rPh>
    <rPh sb="25" eb="27">
      <t>ショウワ</t>
    </rPh>
    <rPh sb="29" eb="30">
      <t>ネン</t>
    </rPh>
    <rPh sb="30" eb="31">
      <t>ソツ</t>
    </rPh>
    <rPh sb="32" eb="34">
      <t>ショウワ</t>
    </rPh>
    <rPh sb="36" eb="37">
      <t>ネン</t>
    </rPh>
    <rPh sb="37" eb="38">
      <t>ソツ</t>
    </rPh>
    <rPh sb="42" eb="44">
      <t>カイイン</t>
    </rPh>
    <rPh sb="44" eb="46">
      <t>イコウ</t>
    </rPh>
    <rPh sb="46" eb="47">
      <t>カ</t>
    </rPh>
    <phoneticPr fontId="6"/>
  </si>
  <si>
    <t>常任幹事会、総会準備会（前年までは含む総会）</t>
    <rPh sb="0" eb="5">
      <t>ジョウニンカンジカイ</t>
    </rPh>
    <rPh sb="6" eb="8">
      <t>ソウカイ</t>
    </rPh>
    <rPh sb="8" eb="10">
      <t>ジュンビ</t>
    </rPh>
    <rPh sb="10" eb="11">
      <t>カイ</t>
    </rPh>
    <rPh sb="12" eb="14">
      <t>ゼンネン</t>
    </rPh>
    <rPh sb="17" eb="18">
      <t>フク</t>
    </rPh>
    <rPh sb="19" eb="21">
      <t>ソウカイ</t>
    </rPh>
    <phoneticPr fontId="6"/>
  </si>
  <si>
    <r>
      <t>４．球朋総会費（</t>
    </r>
    <r>
      <rPr>
        <sz val="11"/>
        <color rgb="FFFF0000"/>
        <rFont val="ＭＳ Ｐゴシック"/>
        <family val="3"/>
        <charset val="128"/>
      </rPr>
      <t>前年までは会議費へ計上</t>
    </r>
    <r>
      <rPr>
        <sz val="12"/>
        <color rgb="FFFF0000"/>
        <rFont val="ＭＳ Ｐゴシック"/>
        <family val="3"/>
        <charset val="128"/>
      </rPr>
      <t>）</t>
    </r>
    <rPh sb="2" eb="3">
      <t>タマ</t>
    </rPh>
    <rPh sb="3" eb="4">
      <t>トモ</t>
    </rPh>
    <rPh sb="4" eb="6">
      <t>ソウカイ</t>
    </rPh>
    <rPh sb="6" eb="7">
      <t>ヒ</t>
    </rPh>
    <rPh sb="8" eb="10">
      <t>ゼンネン</t>
    </rPh>
    <rPh sb="13" eb="15">
      <t>カイギ</t>
    </rPh>
    <rPh sb="15" eb="16">
      <t>ヒ</t>
    </rPh>
    <rPh sb="17" eb="19">
      <t>ケイジョウ</t>
    </rPh>
    <phoneticPr fontId="6"/>
  </si>
  <si>
    <r>
      <t>２．HP維持更新費</t>
    </r>
    <r>
      <rPr>
        <sz val="11"/>
        <rFont val="ＭＳ Ｐゴシック"/>
        <family val="3"/>
        <charset val="128"/>
      </rPr>
      <t>（今期より費目変更）</t>
    </r>
    <rPh sb="4" eb="6">
      <t>イジ</t>
    </rPh>
    <rPh sb="6" eb="8">
      <t>コウシン</t>
    </rPh>
    <rPh sb="8" eb="9">
      <t>ヒ</t>
    </rPh>
    <rPh sb="10" eb="12">
      <t>コンキ</t>
    </rPh>
    <rPh sb="14" eb="16">
      <t>ヒモク</t>
    </rPh>
    <rPh sb="16" eb="18">
      <t>ヘンコウ</t>
    </rPh>
    <phoneticPr fontId="6"/>
  </si>
  <si>
    <r>
      <t>３．名簿作成外注費　</t>
    </r>
    <r>
      <rPr>
        <sz val="11"/>
        <rFont val="ＭＳ Ｐゴシック"/>
        <family val="3"/>
        <charset val="128"/>
      </rPr>
      <t>（同上）</t>
    </r>
    <rPh sb="2" eb="4">
      <t>メイボ</t>
    </rPh>
    <rPh sb="4" eb="6">
      <t>サクセイ</t>
    </rPh>
    <rPh sb="6" eb="8">
      <t>ガイチュウ</t>
    </rPh>
    <rPh sb="11" eb="13">
      <t>ドウジョウ</t>
    </rPh>
    <phoneticPr fontId="6"/>
  </si>
  <si>
    <r>
      <t>７．支払手数料</t>
    </r>
    <r>
      <rPr>
        <sz val="11"/>
        <rFont val="ＭＳ Ｐゴシック"/>
        <family val="3"/>
        <charset val="128"/>
      </rPr>
      <t>（今期より費目変更）</t>
    </r>
    <rPh sb="2" eb="4">
      <t>シハライ</t>
    </rPh>
    <rPh sb="4" eb="7">
      <t>テスウリョウ</t>
    </rPh>
    <rPh sb="8" eb="10">
      <t>コンキ</t>
    </rPh>
    <rPh sb="12" eb="14">
      <t>ヒモク</t>
    </rPh>
    <rPh sb="14" eb="16">
      <t>ヘンコウ</t>
    </rPh>
    <phoneticPr fontId="6"/>
  </si>
  <si>
    <r>
      <t>８．現役交通費</t>
    </r>
    <r>
      <rPr>
        <sz val="11"/>
        <rFont val="ＭＳ Ｐゴシック"/>
        <family val="3"/>
        <charset val="128"/>
      </rPr>
      <t>（球朋会関連）</t>
    </r>
    <rPh sb="2" eb="4">
      <t>ゲンエキ</t>
    </rPh>
    <rPh sb="4" eb="7">
      <t>コウツウヒ</t>
    </rPh>
    <rPh sb="8" eb="9">
      <t>タマ</t>
    </rPh>
    <rPh sb="9" eb="10">
      <t>トモ</t>
    </rPh>
    <rPh sb="10" eb="11">
      <t>カイ</t>
    </rPh>
    <rPh sb="11" eb="13">
      <t>カンレン</t>
    </rPh>
    <phoneticPr fontId="6"/>
  </si>
  <si>
    <t>会費収入如何では次年度以降は減額も</t>
    <rPh sb="0" eb="2">
      <t>カイヒ</t>
    </rPh>
    <rPh sb="2" eb="4">
      <t>シュウニュウ</t>
    </rPh>
    <rPh sb="4" eb="6">
      <t>イカン</t>
    </rPh>
    <rPh sb="8" eb="11">
      <t>ジネンド</t>
    </rPh>
    <rPh sb="11" eb="13">
      <t>イコウ</t>
    </rPh>
    <rPh sb="14" eb="16">
      <t>ゲンガク</t>
    </rPh>
    <phoneticPr fontId="6"/>
  </si>
  <si>
    <t>平成30年度収支予算(2018.1.1～12.31）</t>
    <rPh sb="8" eb="10">
      <t>ヨサン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</si>
</sst>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;[Red]\-#,##0\ "/>
    <numFmt numFmtId="178" formatCode="#,##0_ "/>
  </numFmts>
  <fonts count="4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i/>
      <sz val="9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6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7" fillId="0" borderId="0" applyFill="0" applyBorder="0" applyAlignment="0" applyProtection="0"/>
    <xf numFmtId="38" fontId="7" fillId="0" borderId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4" borderId="0" applyNumberFormat="0" applyBorder="0" applyAlignment="0" applyProtection="0">
      <alignment vertical="center"/>
    </xf>
    <xf numFmtId="0" fontId="7" fillId="0" borderId="0"/>
  </cellStyleXfs>
  <cellXfs count="280">
    <xf numFmtId="0" fontId="0" fillId="0" borderId="0" xfId="0"/>
    <xf numFmtId="38" fontId="2" fillId="0" borderId="0" xfId="33" applyFont="1" applyFill="1" applyBorder="1" applyAlignment="1" applyProtection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3" fillId="24" borderId="2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33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38" fontId="29" fillId="0" borderId="0" xfId="33" applyFont="1" applyFill="1" applyBorder="1" applyAlignment="1" applyProtection="1">
      <alignment vertical="center"/>
    </xf>
    <xf numFmtId="0" fontId="9" fillId="0" borderId="28" xfId="0" applyFont="1" applyFill="1" applyBorder="1" applyAlignment="1">
      <alignment vertical="center"/>
    </xf>
    <xf numFmtId="38" fontId="9" fillId="0" borderId="12" xfId="33" applyFont="1" applyFill="1" applyBorder="1" applyAlignment="1" applyProtection="1">
      <alignment vertical="center"/>
    </xf>
    <xf numFmtId="38" fontId="9" fillId="0" borderId="13" xfId="33" applyFont="1" applyFill="1" applyBorder="1" applyAlignment="1" applyProtection="1">
      <alignment vertical="center"/>
    </xf>
    <xf numFmtId="0" fontId="9" fillId="0" borderId="29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/>
    </xf>
    <xf numFmtId="38" fontId="9" fillId="0" borderId="30" xfId="33" applyFont="1" applyFill="1" applyBorder="1" applyAlignment="1" applyProtection="1">
      <alignment vertical="center"/>
    </xf>
    <xf numFmtId="0" fontId="9" fillId="0" borderId="31" xfId="0" applyFont="1" applyFill="1" applyBorder="1" applyAlignment="1">
      <alignment vertical="center"/>
    </xf>
    <xf numFmtId="38" fontId="9" fillId="0" borderId="32" xfId="33" applyFont="1" applyFill="1" applyBorder="1" applyAlignment="1" applyProtection="1">
      <alignment vertical="center"/>
    </xf>
    <xf numFmtId="38" fontId="10" fillId="0" borderId="0" xfId="33" applyFont="1" applyFill="1" applyBorder="1" applyAlignment="1" applyProtection="1">
      <alignment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38" fontId="13" fillId="0" borderId="35" xfId="33" applyFont="1" applyFill="1" applyBorder="1" applyAlignment="1" applyProtection="1">
      <alignment vertical="center" shrinkToFit="1"/>
    </xf>
    <xf numFmtId="0" fontId="3" fillId="0" borderId="36" xfId="0" applyFont="1" applyFill="1" applyBorder="1" applyAlignment="1">
      <alignment horizontal="justify" vertical="center"/>
    </xf>
    <xf numFmtId="0" fontId="3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25" borderId="53" xfId="0" applyFont="1" applyFill="1" applyBorder="1" applyAlignment="1">
      <alignment vertical="center"/>
    </xf>
    <xf numFmtId="0" fontId="0" fillId="25" borderId="53" xfId="0" applyFont="1" applyFill="1" applyBorder="1" applyAlignment="1">
      <alignment horizontal="right" vertical="center"/>
    </xf>
    <xf numFmtId="0" fontId="0" fillId="25" borderId="18" xfId="0" applyFont="1" applyFill="1" applyBorder="1" applyAlignment="1">
      <alignment horizontal="right" vertical="center"/>
    </xf>
    <xf numFmtId="0" fontId="4" fillId="25" borderId="53" xfId="0" applyFont="1" applyFill="1" applyBorder="1" applyAlignment="1">
      <alignment vertical="center"/>
    </xf>
    <xf numFmtId="0" fontId="0" fillId="25" borderId="5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horizontal="center" vertical="center"/>
    </xf>
    <xf numFmtId="0" fontId="4" fillId="26" borderId="53" xfId="0" applyFont="1" applyFill="1" applyBorder="1" applyAlignment="1">
      <alignment vertical="center"/>
    </xf>
    <xf numFmtId="0" fontId="7" fillId="26" borderId="21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38" fontId="9" fillId="0" borderId="20" xfId="33" applyFont="1" applyFill="1" applyBorder="1" applyAlignment="1" applyProtection="1">
      <alignment horizontal="center" vertical="center"/>
    </xf>
    <xf numFmtId="38" fontId="9" fillId="0" borderId="57" xfId="33" applyFont="1" applyFill="1" applyBorder="1" applyAlignment="1" applyProtection="1">
      <alignment vertical="center"/>
    </xf>
    <xf numFmtId="0" fontId="9" fillId="0" borderId="58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/>
    </xf>
    <xf numFmtId="38" fontId="9" fillId="0" borderId="59" xfId="33" applyFont="1" applyFill="1" applyBorder="1" applyAlignment="1" applyProtection="1">
      <alignment vertical="center"/>
    </xf>
    <xf numFmtId="0" fontId="9" fillId="0" borderId="20" xfId="0" applyFont="1" applyFill="1" applyBorder="1" applyAlignment="1">
      <alignment vertical="center"/>
    </xf>
    <xf numFmtId="38" fontId="9" fillId="0" borderId="24" xfId="33" applyFont="1" applyFill="1" applyBorder="1" applyAlignment="1" applyProtection="1">
      <alignment vertical="center"/>
    </xf>
    <xf numFmtId="0" fontId="9" fillId="0" borderId="56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38" fontId="9" fillId="0" borderId="61" xfId="33" applyFont="1" applyFill="1" applyBorder="1" applyAlignment="1" applyProtection="1">
      <alignment vertical="center"/>
    </xf>
    <xf numFmtId="0" fontId="9" fillId="0" borderId="61" xfId="0" applyFont="1" applyFill="1" applyBorder="1" applyAlignment="1">
      <alignment vertical="center"/>
    </xf>
    <xf numFmtId="38" fontId="9" fillId="0" borderId="62" xfId="33" applyFont="1" applyFill="1" applyBorder="1" applyAlignment="1" applyProtection="1">
      <alignment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38" fontId="0" fillId="0" borderId="53" xfId="0" applyNumberFormat="1" applyFont="1" applyFill="1" applyBorder="1" applyAlignment="1">
      <alignment vertical="center"/>
    </xf>
    <xf numFmtId="38" fontId="0" fillId="0" borderId="53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38" fontId="7" fillId="0" borderId="0" xfId="33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3" fillId="0" borderId="34" xfId="33" applyNumberFormat="1" applyFont="1" applyFill="1" applyBorder="1" applyAlignment="1" applyProtection="1">
      <alignment vertical="center"/>
    </xf>
    <xf numFmtId="176" fontId="3" fillId="0" borderId="17" xfId="33" applyNumberFormat="1" applyFont="1" applyFill="1" applyBorder="1" applyAlignment="1" applyProtection="1">
      <alignment vertical="center"/>
    </xf>
    <xf numFmtId="176" fontId="3" fillId="0" borderId="71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18" xfId="33" applyNumberFormat="1" applyFont="1" applyFill="1" applyBorder="1" applyAlignment="1" applyProtection="1">
      <alignment horizontal="left" vertical="center"/>
    </xf>
    <xf numFmtId="176" fontId="3" fillId="0" borderId="38" xfId="0" applyNumberFormat="1" applyFont="1" applyFill="1" applyBorder="1" applyAlignment="1">
      <alignment horizontal="right"/>
    </xf>
    <xf numFmtId="176" fontId="3" fillId="0" borderId="18" xfId="33" applyNumberFormat="1" applyFont="1" applyFill="1" applyBorder="1" applyAlignment="1" applyProtection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left" vertical="center"/>
    </xf>
    <xf numFmtId="176" fontId="3" fillId="0" borderId="38" xfId="33" applyNumberFormat="1" applyFont="1" applyFill="1" applyBorder="1" applyAlignment="1" applyProtection="1">
      <alignment vertical="center"/>
    </xf>
    <xf numFmtId="176" fontId="3" fillId="0" borderId="71" xfId="33" applyNumberFormat="1" applyFont="1" applyFill="1" applyBorder="1" applyAlignment="1" applyProtection="1">
      <alignment vertical="center"/>
    </xf>
    <xf numFmtId="176" fontId="3" fillId="0" borderId="19" xfId="33" applyNumberFormat="1" applyFont="1" applyFill="1" applyBorder="1" applyAlignment="1" applyProtection="1">
      <alignment vertical="center"/>
    </xf>
    <xf numFmtId="176" fontId="3" fillId="0" borderId="58" xfId="33" applyNumberFormat="1" applyFont="1" applyFill="1" applyBorder="1" applyAlignment="1" applyProtection="1">
      <alignment vertical="center"/>
    </xf>
    <xf numFmtId="176" fontId="3" fillId="0" borderId="41" xfId="0" applyNumberFormat="1" applyFont="1" applyFill="1" applyBorder="1" applyAlignment="1">
      <alignment vertical="center"/>
    </xf>
    <xf numFmtId="176" fontId="3" fillId="0" borderId="43" xfId="33" applyNumberFormat="1" applyFont="1" applyFill="1" applyBorder="1" applyAlignment="1" applyProtection="1">
      <alignment vertical="center"/>
    </xf>
    <xf numFmtId="176" fontId="3" fillId="0" borderId="44" xfId="33" applyNumberFormat="1" applyFont="1" applyFill="1" applyBorder="1" applyAlignment="1" applyProtection="1">
      <alignment vertical="center"/>
    </xf>
    <xf numFmtId="176" fontId="3" fillId="0" borderId="17" xfId="33" applyNumberFormat="1" applyFont="1" applyFill="1" applyBorder="1" applyAlignment="1" applyProtection="1">
      <alignment horizontal="right" vertical="center"/>
    </xf>
    <xf numFmtId="176" fontId="3" fillId="0" borderId="18" xfId="33" applyNumberFormat="1" applyFont="1" applyFill="1" applyBorder="1" applyAlignment="1" applyProtection="1">
      <alignment horizontal="right" vertical="center"/>
    </xf>
    <xf numFmtId="176" fontId="3" fillId="0" borderId="74" xfId="33" applyNumberFormat="1" applyFont="1" applyFill="1" applyBorder="1" applyAlignment="1" applyProtection="1">
      <alignment horizontal="right" vertical="center"/>
    </xf>
    <xf numFmtId="176" fontId="3" fillId="0" borderId="41" xfId="33" applyNumberFormat="1" applyFont="1" applyFill="1" applyBorder="1" applyAlignment="1" applyProtection="1">
      <alignment vertical="center"/>
    </xf>
    <xf numFmtId="176" fontId="11" fillId="0" borderId="76" xfId="33" applyNumberFormat="1" applyFont="1" applyFill="1" applyBorder="1" applyAlignment="1" applyProtection="1">
      <alignment vertical="center"/>
    </xf>
    <xf numFmtId="38" fontId="7" fillId="0" borderId="33" xfId="0" applyNumberFormat="1" applyFont="1" applyFill="1" applyBorder="1" applyAlignment="1">
      <alignment vertical="center"/>
    </xf>
    <xf numFmtId="0" fontId="7" fillId="26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26" borderId="55" xfId="0" applyFont="1" applyFill="1" applyBorder="1" applyAlignment="1">
      <alignment vertical="center"/>
    </xf>
    <xf numFmtId="38" fontId="7" fillId="0" borderId="55" xfId="0" applyNumberFormat="1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horizontal="center" vertical="center"/>
    </xf>
    <xf numFmtId="0" fontId="7" fillId="26" borderId="68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right" vertical="center"/>
    </xf>
    <xf numFmtId="176" fontId="3" fillId="0" borderId="71" xfId="33" applyNumberFormat="1" applyFont="1" applyFill="1" applyBorder="1" applyAlignment="1" applyProtection="1">
      <alignment horizontal="right" vertical="center"/>
    </xf>
    <xf numFmtId="176" fontId="11" fillId="0" borderId="29" xfId="33" applyNumberFormat="1" applyFont="1" applyFill="1" applyBorder="1" applyAlignment="1" applyProtection="1">
      <alignment vertical="center"/>
    </xf>
    <xf numFmtId="176" fontId="11" fillId="0" borderId="75" xfId="33" applyNumberFormat="1" applyFont="1" applyFill="1" applyBorder="1" applyAlignment="1" applyProtection="1">
      <alignment vertical="center"/>
    </xf>
    <xf numFmtId="38" fontId="0" fillId="0" borderId="0" xfId="0" applyNumberFormat="1" applyFont="1" applyFill="1" applyAlignment="1">
      <alignment vertical="center"/>
    </xf>
    <xf numFmtId="176" fontId="3" fillId="0" borderId="78" xfId="33" applyNumberFormat="1" applyFont="1" applyFill="1" applyBorder="1" applyAlignment="1" applyProtection="1">
      <alignment vertical="center"/>
    </xf>
    <xf numFmtId="176" fontId="3" fillId="0" borderId="79" xfId="33" applyNumberFormat="1" applyFont="1" applyFill="1" applyBorder="1" applyAlignment="1" applyProtection="1">
      <alignment vertical="center"/>
    </xf>
    <xf numFmtId="176" fontId="3" fillId="0" borderId="80" xfId="33" applyNumberFormat="1" applyFont="1" applyFill="1" applyBorder="1" applyAlignment="1" applyProtection="1">
      <alignment horizontal="right" vertical="center"/>
    </xf>
    <xf numFmtId="176" fontId="3" fillId="0" borderId="81" xfId="33" applyNumberFormat="1" applyFont="1" applyFill="1" applyBorder="1" applyAlignment="1" applyProtection="1">
      <alignment horizontal="left" vertical="center"/>
    </xf>
    <xf numFmtId="176" fontId="3" fillId="0" borderId="11" xfId="33" applyNumberFormat="1" applyFont="1" applyFill="1" applyBorder="1" applyAlignment="1" applyProtection="1">
      <alignment vertical="center"/>
    </xf>
    <xf numFmtId="176" fontId="3" fillId="0" borderId="64" xfId="33" applyNumberFormat="1" applyFont="1" applyFill="1" applyBorder="1" applyAlignment="1" applyProtection="1">
      <alignment vertical="center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29" xfId="33" applyNumberFormat="1" applyFont="1" applyFill="1" applyBorder="1" applyAlignment="1" applyProtection="1">
      <alignment vertical="center"/>
    </xf>
    <xf numFmtId="176" fontId="3" fillId="0" borderId="25" xfId="33" applyNumberFormat="1" applyFont="1" applyFill="1" applyBorder="1" applyAlignment="1" applyProtection="1">
      <alignment vertical="center"/>
    </xf>
    <xf numFmtId="176" fontId="3" fillId="0" borderId="82" xfId="33" applyNumberFormat="1" applyFont="1" applyFill="1" applyBorder="1" applyAlignment="1" applyProtection="1">
      <alignment vertical="center"/>
    </xf>
    <xf numFmtId="176" fontId="3" fillId="0" borderId="83" xfId="0" applyNumberFormat="1" applyFont="1" applyFill="1" applyBorder="1" applyAlignment="1">
      <alignment vertical="center"/>
    </xf>
    <xf numFmtId="176" fontId="3" fillId="0" borderId="84" xfId="0" applyNumberFormat="1" applyFont="1" applyFill="1" applyBorder="1" applyAlignment="1">
      <alignment vertical="center"/>
    </xf>
    <xf numFmtId="176" fontId="3" fillId="0" borderId="85" xfId="33" applyNumberFormat="1" applyFont="1" applyFill="1" applyBorder="1" applyAlignment="1" applyProtection="1">
      <alignment horizontal="right" vertical="center"/>
    </xf>
    <xf numFmtId="176" fontId="3" fillId="0" borderId="86" xfId="33" applyNumberFormat="1" applyFont="1" applyFill="1" applyBorder="1" applyAlignment="1" applyProtection="1">
      <alignment horizontal="left" vertical="center"/>
    </xf>
    <xf numFmtId="176" fontId="3" fillId="0" borderId="86" xfId="33" applyNumberFormat="1" applyFont="1" applyFill="1" applyBorder="1" applyAlignment="1" applyProtection="1">
      <alignment horizontal="right" vertical="center"/>
    </xf>
    <xf numFmtId="176" fontId="3" fillId="0" borderId="87" xfId="33" applyNumberFormat="1" applyFont="1" applyFill="1" applyBorder="1" applyAlignment="1" applyProtection="1">
      <alignment horizontal="right" vertical="center"/>
    </xf>
    <xf numFmtId="176" fontId="3" fillId="0" borderId="88" xfId="33" applyNumberFormat="1" applyFont="1" applyFill="1" applyBorder="1" applyAlignment="1" applyProtection="1">
      <alignment horizontal="right" vertical="center"/>
    </xf>
    <xf numFmtId="176" fontId="3" fillId="0" borderId="11" xfId="33" applyNumberFormat="1" applyFont="1" applyFill="1" applyBorder="1" applyAlignment="1" applyProtection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8" fontId="1" fillId="0" borderId="0" xfId="33" applyFont="1" applyFill="1" applyBorder="1" applyAlignment="1" applyProtection="1">
      <alignment vertical="center"/>
    </xf>
    <xf numFmtId="49" fontId="32" fillId="0" borderId="0" xfId="33" applyNumberFormat="1" applyFont="1" applyFill="1" applyBorder="1" applyAlignment="1" applyProtection="1">
      <alignment vertical="center"/>
    </xf>
    <xf numFmtId="38" fontId="32" fillId="0" borderId="0" xfId="33" applyFont="1" applyFill="1" applyBorder="1" applyAlignment="1" applyProtection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shrinkToFit="1"/>
    </xf>
    <xf numFmtId="38" fontId="11" fillId="0" borderId="11" xfId="33" applyFont="1" applyFill="1" applyBorder="1" applyAlignment="1" applyProtection="1">
      <alignment vertical="center" shrinkToFit="1"/>
    </xf>
    <xf numFmtId="38" fontId="3" fillId="0" borderId="10" xfId="33" applyFont="1" applyFill="1" applyBorder="1" applyAlignment="1" applyProtection="1">
      <alignment vertical="center"/>
    </xf>
    <xf numFmtId="38" fontId="7" fillId="0" borderId="11" xfId="33" applyFont="1" applyFill="1" applyBorder="1" applyAlignment="1" applyProtection="1">
      <alignment horizontal="left" vertical="center"/>
    </xf>
    <xf numFmtId="38" fontId="11" fillId="0" borderId="11" xfId="33" applyFont="1" applyFill="1" applyBorder="1" applyAlignment="1" applyProtection="1">
      <alignment vertical="center"/>
    </xf>
    <xf numFmtId="38" fontId="11" fillId="0" borderId="11" xfId="0" applyNumberFormat="1" applyFont="1" applyFill="1" applyBorder="1" applyAlignment="1">
      <alignment horizontal="left" vertical="center"/>
    </xf>
    <xf numFmtId="38" fontId="11" fillId="0" borderId="64" xfId="33" applyFont="1" applyFill="1" applyBorder="1" applyAlignment="1" applyProtection="1">
      <alignment vertical="center"/>
    </xf>
    <xf numFmtId="38" fontId="11" fillId="0" borderId="65" xfId="33" applyFont="1" applyFill="1" applyBorder="1" applyAlignment="1" applyProtection="1">
      <alignment vertical="center"/>
    </xf>
    <xf numFmtId="38" fontId="3" fillId="0" borderId="89" xfId="33" applyFont="1" applyFill="1" applyBorder="1" applyAlignment="1" applyProtection="1">
      <alignment vertical="center"/>
    </xf>
    <xf numFmtId="38" fontId="11" fillId="0" borderId="71" xfId="33" applyFont="1" applyFill="1" applyBorder="1" applyAlignment="1" applyProtection="1">
      <alignment vertical="center"/>
    </xf>
    <xf numFmtId="0" fontId="11" fillId="0" borderId="58" xfId="0" applyFont="1" applyFill="1" applyBorder="1" applyAlignment="1">
      <alignment vertical="center"/>
    </xf>
    <xf numFmtId="38" fontId="11" fillId="0" borderId="71" xfId="33" applyFont="1" applyFill="1" applyBorder="1" applyAlignment="1" applyProtection="1">
      <alignment vertical="center" shrinkToFit="1"/>
    </xf>
    <xf numFmtId="38" fontId="11" fillId="0" borderId="71" xfId="0" applyNumberFormat="1" applyFont="1" applyFill="1" applyBorder="1" applyAlignment="1">
      <alignment horizontal="left" vertical="center"/>
    </xf>
    <xf numFmtId="0" fontId="11" fillId="0" borderId="71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82" xfId="0" applyFont="1" applyFill="1" applyBorder="1" applyAlignment="1">
      <alignment vertical="center"/>
    </xf>
    <xf numFmtId="38" fontId="11" fillId="0" borderId="58" xfId="33" applyFont="1" applyFill="1" applyBorder="1" applyAlignment="1" applyProtection="1">
      <alignment vertical="center"/>
    </xf>
    <xf numFmtId="38" fontId="11" fillId="0" borderId="90" xfId="33" applyFont="1" applyFill="1" applyBorder="1" applyAlignment="1" applyProtection="1">
      <alignment vertical="center"/>
    </xf>
    <xf numFmtId="38" fontId="9" fillId="0" borderId="71" xfId="33" applyFont="1" applyFill="1" applyBorder="1" applyAlignment="1" applyProtection="1">
      <alignment horizontal="left" vertical="center"/>
    </xf>
    <xf numFmtId="49" fontId="11" fillId="0" borderId="71" xfId="33" applyNumberFormat="1" applyFont="1" applyFill="1" applyBorder="1" applyAlignment="1" applyProtection="1">
      <alignment vertical="center"/>
    </xf>
    <xf numFmtId="0" fontId="34" fillId="0" borderId="14" xfId="0" applyFont="1" applyFill="1" applyBorder="1" applyAlignment="1">
      <alignment vertical="center"/>
    </xf>
    <xf numFmtId="38" fontId="11" fillId="0" borderId="11" xfId="33" applyFont="1" applyFill="1" applyBorder="1" applyAlignment="1" applyProtection="1">
      <alignment horizontal="right" vertical="center"/>
    </xf>
    <xf numFmtId="38" fontId="7" fillId="0" borderId="71" xfId="33" applyFont="1" applyFill="1" applyBorder="1" applyAlignment="1" applyProtection="1">
      <alignment horizontal="right" vertical="center"/>
    </xf>
    <xf numFmtId="3" fontId="11" fillId="0" borderId="25" xfId="0" applyNumberFormat="1" applyFont="1" applyFill="1" applyBorder="1" applyAlignment="1">
      <alignment vertical="center" wrapText="1"/>
    </xf>
    <xf numFmtId="38" fontId="11" fillId="27" borderId="66" xfId="0" applyNumberFormat="1" applyFont="1" applyFill="1" applyBorder="1" applyAlignment="1">
      <alignment vertical="center" wrapText="1"/>
    </xf>
    <xf numFmtId="38" fontId="9" fillId="0" borderId="11" xfId="33" applyFont="1" applyFill="1" applyBorder="1" applyAlignment="1" applyProtection="1">
      <alignment horizontal="right" vertical="center"/>
    </xf>
    <xf numFmtId="3" fontId="11" fillId="27" borderId="11" xfId="0" applyNumberFormat="1" applyFont="1" applyFill="1" applyBorder="1" applyAlignment="1">
      <alignment vertical="center"/>
    </xf>
    <xf numFmtId="176" fontId="3" fillId="0" borderId="66" xfId="33" applyNumberFormat="1" applyFont="1" applyFill="1" applyBorder="1" applyAlignment="1" applyProtection="1">
      <alignment vertical="center"/>
    </xf>
    <xf numFmtId="176" fontId="11" fillId="0" borderId="30" xfId="33" applyNumberFormat="1" applyFont="1" applyFill="1" applyBorder="1" applyAlignment="1" applyProtection="1">
      <alignment vertical="center"/>
    </xf>
    <xf numFmtId="176" fontId="11" fillId="0" borderId="43" xfId="33" applyNumberFormat="1" applyFont="1" applyFill="1" applyBorder="1" applyAlignment="1" applyProtection="1">
      <alignment vertical="center"/>
    </xf>
    <xf numFmtId="38" fontId="11" fillId="27" borderId="9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11" fillId="0" borderId="71" xfId="33" applyNumberFormat="1" applyFont="1" applyFill="1" applyBorder="1" applyAlignment="1" applyProtection="1">
      <alignment vertical="center" shrinkToFit="1"/>
    </xf>
    <xf numFmtId="176" fontId="11" fillId="0" borderId="71" xfId="0" applyNumberFormat="1" applyFont="1" applyFill="1" applyBorder="1" applyAlignment="1">
      <alignment vertical="center"/>
    </xf>
    <xf numFmtId="176" fontId="11" fillId="0" borderId="91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11" xfId="33" applyNumberFormat="1" applyFont="1" applyFill="1" applyBorder="1" applyAlignment="1" applyProtection="1">
      <alignment vertical="center" shrinkToFit="1"/>
    </xf>
    <xf numFmtId="176" fontId="11" fillId="0" borderId="11" xfId="0" applyNumberFormat="1" applyFont="1" applyFill="1" applyBorder="1" applyAlignment="1">
      <alignment vertical="center" shrinkToFit="1"/>
    </xf>
    <xf numFmtId="0" fontId="3" fillId="0" borderId="45" xfId="0" applyFont="1" applyFill="1" applyBorder="1" applyAlignment="1">
      <alignment vertical="center"/>
    </xf>
    <xf numFmtId="176" fontId="28" fillId="0" borderId="93" xfId="33" applyNumberFormat="1" applyFont="1" applyFill="1" applyBorder="1" applyAlignment="1" applyProtection="1">
      <alignment vertical="center"/>
    </xf>
    <xf numFmtId="0" fontId="36" fillId="0" borderId="0" xfId="0" applyFont="1" applyFill="1" applyBorder="1" applyAlignment="1">
      <alignment vertical="center"/>
    </xf>
    <xf numFmtId="38" fontId="5" fillId="0" borderId="35" xfId="33" applyFont="1" applyFill="1" applyBorder="1" applyAlignment="1" applyProtection="1">
      <alignment vertical="center"/>
    </xf>
    <xf numFmtId="0" fontId="37" fillId="0" borderId="0" xfId="0" applyFont="1" applyFill="1" applyAlignment="1">
      <alignment vertical="center"/>
    </xf>
    <xf numFmtId="176" fontId="7" fillId="0" borderId="0" xfId="33" applyNumberFormat="1" applyFont="1" applyFill="1" applyBorder="1" applyAlignment="1" applyProtection="1">
      <alignment vertical="center"/>
    </xf>
    <xf numFmtId="176" fontId="32" fillId="0" borderId="0" xfId="33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>
      <alignment vertical="center"/>
    </xf>
    <xf numFmtId="38" fontId="32" fillId="0" borderId="0" xfId="33" applyFont="1" applyFill="1" applyBorder="1" applyAlignment="1" applyProtection="1">
      <alignment vertical="center" shrinkToFit="1"/>
    </xf>
    <xf numFmtId="176" fontId="32" fillId="0" borderId="0" xfId="33" applyNumberFormat="1" applyFont="1" applyFill="1" applyBorder="1" applyAlignment="1" applyProtection="1">
      <alignment vertical="center" shrinkToFit="1"/>
    </xf>
    <xf numFmtId="176" fontId="32" fillId="0" borderId="0" xfId="0" applyNumberFormat="1" applyFont="1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38" fontId="29" fillId="0" borderId="95" xfId="33" applyFont="1" applyFill="1" applyBorder="1" applyAlignment="1" applyProtection="1">
      <alignment vertical="center"/>
    </xf>
    <xf numFmtId="0" fontId="0" fillId="27" borderId="96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176" fontId="7" fillId="0" borderId="97" xfId="33" applyNumberFormat="1" applyFont="1" applyFill="1" applyBorder="1" applyAlignment="1" applyProtection="1">
      <alignment vertical="center"/>
    </xf>
    <xf numFmtId="0" fontId="0" fillId="0" borderId="98" xfId="0" applyFont="1" applyFill="1" applyBorder="1" applyAlignment="1">
      <alignment horizontal="center" vertical="center"/>
    </xf>
    <xf numFmtId="176" fontId="7" fillId="0" borderId="99" xfId="33" applyNumberFormat="1" applyFont="1" applyFill="1" applyBorder="1" applyAlignment="1" applyProtection="1">
      <alignment vertical="center"/>
    </xf>
    <xf numFmtId="176" fontId="7" fillId="27" borderId="97" xfId="33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horizontal="right" vertical="center"/>
    </xf>
    <xf numFmtId="38" fontId="11" fillId="0" borderId="0" xfId="33" applyFont="1" applyFill="1" applyBorder="1" applyAlignment="1" applyProtection="1">
      <alignment vertical="center" shrinkToFit="1"/>
    </xf>
    <xf numFmtId="0" fontId="1" fillId="0" borderId="100" xfId="0" applyFont="1" applyFill="1" applyBorder="1" applyAlignment="1">
      <alignment vertical="center"/>
    </xf>
    <xf numFmtId="38" fontId="38" fillId="0" borderId="100" xfId="33" applyFont="1" applyFill="1" applyBorder="1" applyAlignment="1" applyProtection="1">
      <alignment vertical="center" shrinkToFit="1"/>
    </xf>
    <xf numFmtId="38" fontId="11" fillId="0" borderId="100" xfId="33" applyFont="1" applyFill="1" applyBorder="1" applyAlignment="1" applyProtection="1">
      <alignment vertical="center" shrinkToFit="1"/>
    </xf>
    <xf numFmtId="38" fontId="0" fillId="0" borderId="35" xfId="33" applyFont="1" applyFill="1" applyBorder="1" applyAlignment="1" applyProtection="1">
      <alignment horizontal="right" vertical="center"/>
    </xf>
    <xf numFmtId="38" fontId="7" fillId="0" borderId="72" xfId="33" applyFont="1" applyFill="1" applyBorder="1" applyAlignment="1" applyProtection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38" fontId="9" fillId="0" borderId="23" xfId="33" applyFont="1" applyFill="1" applyBorder="1" applyAlignment="1" applyProtection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8" fontId="0" fillId="0" borderId="35" xfId="33" applyFont="1" applyFill="1" applyBorder="1" applyAlignment="1" applyProtection="1">
      <alignment horizontal="right" vertical="center" shrinkToFit="1"/>
    </xf>
    <xf numFmtId="38" fontId="7" fillId="0" borderId="35" xfId="33" applyFont="1" applyFill="1" applyBorder="1" applyAlignment="1" applyProtection="1">
      <alignment vertical="center"/>
    </xf>
    <xf numFmtId="0" fontId="0" fillId="0" borderId="35" xfId="0" applyFont="1" applyFill="1" applyBorder="1" applyAlignment="1">
      <alignment horizontal="right" vertical="center" shrinkToFit="1"/>
    </xf>
    <xf numFmtId="0" fontId="0" fillId="0" borderId="55" xfId="0" applyNumberFormat="1" applyFont="1" applyFill="1" applyBorder="1" applyAlignment="1">
      <alignment horizontal="center" vertical="center"/>
    </xf>
    <xf numFmtId="38" fontId="0" fillId="0" borderId="69" xfId="0" applyNumberFormat="1" applyFont="1" applyFill="1" applyBorder="1" applyAlignment="1">
      <alignment vertical="center"/>
    </xf>
    <xf numFmtId="0" fontId="0" fillId="25" borderId="69" xfId="0" applyFont="1" applyFill="1" applyBorder="1" applyAlignment="1">
      <alignment horizontal="right" vertical="center"/>
    </xf>
    <xf numFmtId="0" fontId="0" fillId="0" borderId="101" xfId="0" applyNumberFormat="1" applyFont="1" applyFill="1" applyBorder="1" applyAlignment="1">
      <alignment horizontal="center" vertical="center"/>
    </xf>
    <xf numFmtId="38" fontId="0" fillId="0" borderId="102" xfId="0" applyNumberFormat="1" applyFont="1" applyFill="1" applyBorder="1" applyAlignment="1">
      <alignment vertical="center"/>
    </xf>
    <xf numFmtId="0" fontId="0" fillId="25" borderId="102" xfId="0" applyFont="1" applyFill="1" applyBorder="1" applyAlignment="1">
      <alignment horizontal="right" vertical="center"/>
    </xf>
    <xf numFmtId="0" fontId="7" fillId="0" borderId="103" xfId="0" applyFont="1" applyFill="1" applyBorder="1" applyAlignment="1">
      <alignment vertical="center"/>
    </xf>
    <xf numFmtId="38" fontId="0" fillId="0" borderId="69" xfId="0" applyNumberFormat="1" applyFont="1" applyFill="1" applyBorder="1" applyAlignment="1">
      <alignment horizontal="right" vertical="center"/>
    </xf>
    <xf numFmtId="38" fontId="0" fillId="0" borderId="102" xfId="0" applyNumberFormat="1" applyFont="1" applyFill="1" applyBorder="1" applyAlignment="1">
      <alignment horizontal="right" vertical="center"/>
    </xf>
    <xf numFmtId="38" fontId="0" fillId="0" borderId="70" xfId="0" applyNumberFormat="1" applyFont="1" applyFill="1" applyBorder="1" applyAlignment="1">
      <alignment horizontal="right" vertical="center"/>
    </xf>
    <xf numFmtId="0" fontId="0" fillId="0" borderId="104" xfId="0" applyNumberFormat="1" applyFont="1" applyFill="1" applyBorder="1" applyAlignment="1">
      <alignment horizontal="center" vertical="center"/>
    </xf>
    <xf numFmtId="38" fontId="0" fillId="0" borderId="105" xfId="0" applyNumberFormat="1" applyFont="1" applyFill="1" applyBorder="1" applyAlignment="1">
      <alignment horizontal="right" vertical="center"/>
    </xf>
    <xf numFmtId="0" fontId="7" fillId="26" borderId="104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vertical="center"/>
    </xf>
    <xf numFmtId="0" fontId="33" fillId="0" borderId="100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vertical="center"/>
    </xf>
    <xf numFmtId="0" fontId="11" fillId="0" borderId="100" xfId="0" applyFont="1" applyFill="1" applyBorder="1" applyAlignment="1">
      <alignment vertical="center" wrapText="1"/>
    </xf>
    <xf numFmtId="0" fontId="11" fillId="0" borderId="107" xfId="0" applyFont="1" applyFill="1" applyBorder="1" applyAlignment="1">
      <alignment vertical="center" wrapText="1"/>
    </xf>
    <xf numFmtId="0" fontId="11" fillId="0" borderId="108" xfId="0" applyFont="1" applyFill="1" applyBorder="1" applyAlignment="1">
      <alignment vertical="center" wrapText="1"/>
    </xf>
    <xf numFmtId="0" fontId="11" fillId="0" borderId="109" xfId="0" applyFont="1" applyFill="1" applyBorder="1" applyAlignment="1">
      <alignment vertical="center"/>
    </xf>
    <xf numFmtId="0" fontId="11" fillId="0" borderId="110" xfId="0" applyFont="1" applyFill="1" applyBorder="1" applyAlignment="1">
      <alignment vertical="center"/>
    </xf>
    <xf numFmtId="0" fontId="0" fillId="0" borderId="100" xfId="0" applyFont="1" applyFill="1" applyBorder="1" applyAlignment="1">
      <alignment horizontal="left" vertical="center"/>
    </xf>
    <xf numFmtId="49" fontId="32" fillId="0" borderId="109" xfId="33" applyNumberFormat="1" applyFont="1" applyFill="1" applyBorder="1" applyAlignment="1" applyProtection="1">
      <alignment vertical="center"/>
    </xf>
    <xf numFmtId="0" fontId="11" fillId="0" borderId="111" xfId="0" applyFont="1" applyFill="1" applyBorder="1" applyAlignment="1">
      <alignment vertical="center"/>
    </xf>
    <xf numFmtId="0" fontId="9" fillId="0" borderId="100" xfId="0" applyFont="1" applyFill="1" applyBorder="1" applyAlignment="1">
      <alignment vertical="center"/>
    </xf>
    <xf numFmtId="38" fontId="32" fillId="0" borderId="100" xfId="33" applyFont="1" applyFill="1" applyBorder="1" applyAlignment="1" applyProtection="1">
      <alignment vertical="center" shrinkToFit="1"/>
    </xf>
    <xf numFmtId="176" fontId="0" fillId="0" borderId="97" xfId="33" applyNumberFormat="1" applyFont="1" applyFill="1" applyBorder="1" applyAlignment="1" applyProtection="1">
      <alignment vertical="center"/>
    </xf>
    <xf numFmtId="0" fontId="33" fillId="0" borderId="10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177" fontId="7" fillId="0" borderId="0" xfId="33" applyNumberFormat="1" applyFont="1" applyFill="1" applyBorder="1" applyAlignment="1" applyProtection="1">
      <alignment vertical="center"/>
    </xf>
    <xf numFmtId="177" fontId="29" fillId="0" borderId="0" xfId="33" applyNumberFormat="1" applyFont="1" applyFill="1" applyBorder="1" applyAlignment="1" applyProtection="1">
      <alignment vertical="center"/>
    </xf>
    <xf numFmtId="0" fontId="0" fillId="27" borderId="0" xfId="0" applyFont="1" applyFill="1" applyAlignment="1">
      <alignment horizontal="center" vertical="center"/>
    </xf>
    <xf numFmtId="178" fontId="7" fillId="27" borderId="0" xfId="0" applyNumberFormat="1" applyFont="1" applyFill="1" applyBorder="1" applyAlignment="1">
      <alignment vertical="center"/>
    </xf>
    <xf numFmtId="0" fontId="7" fillId="27" borderId="0" xfId="0" applyFont="1" applyFill="1" applyBorder="1" applyAlignment="1">
      <alignment vertical="center"/>
    </xf>
    <xf numFmtId="38" fontId="7" fillId="27" borderId="0" xfId="33" applyFont="1" applyFill="1" applyBorder="1" applyAlignment="1" applyProtection="1">
      <alignment vertical="center"/>
    </xf>
    <xf numFmtId="38" fontId="0" fillId="27" borderId="112" xfId="33" applyFont="1" applyFill="1" applyBorder="1" applyAlignment="1" applyProtection="1">
      <alignment vertical="center"/>
    </xf>
    <xf numFmtId="177" fontId="7" fillId="27" borderId="113" xfId="33" applyNumberFormat="1" applyFont="1" applyFill="1" applyBorder="1" applyAlignment="1" applyProtection="1">
      <alignment vertical="center"/>
    </xf>
    <xf numFmtId="0" fontId="33" fillId="0" borderId="61" xfId="0" applyFont="1" applyFill="1" applyBorder="1" applyAlignment="1">
      <alignment vertical="center"/>
    </xf>
    <xf numFmtId="38" fontId="33" fillId="0" borderId="62" xfId="33" applyFont="1" applyFill="1" applyBorder="1" applyAlignment="1" applyProtection="1">
      <alignment vertical="center"/>
    </xf>
    <xf numFmtId="0" fontId="40" fillId="0" borderId="12" xfId="0" applyFont="1" applyFill="1" applyBorder="1" applyAlignment="1">
      <alignment vertical="center"/>
    </xf>
    <xf numFmtId="38" fontId="33" fillId="0" borderId="13" xfId="33" applyFont="1" applyFill="1" applyBorder="1" applyAlignment="1" applyProtection="1">
      <alignment vertical="center"/>
    </xf>
    <xf numFmtId="0" fontId="33" fillId="0" borderId="20" xfId="0" applyFont="1" applyFill="1" applyBorder="1" applyAlignment="1">
      <alignment vertical="center"/>
    </xf>
    <xf numFmtId="38" fontId="33" fillId="0" borderId="57" xfId="33" applyFont="1" applyFill="1" applyBorder="1" applyAlignment="1" applyProtection="1">
      <alignment vertical="center"/>
    </xf>
    <xf numFmtId="0" fontId="33" fillId="0" borderId="31" xfId="0" applyFont="1" applyFill="1" applyBorder="1" applyAlignment="1">
      <alignment vertical="center"/>
    </xf>
    <xf numFmtId="38" fontId="33" fillId="0" borderId="32" xfId="33" applyFont="1" applyFill="1" applyBorder="1" applyAlignment="1" applyProtection="1">
      <alignment vertical="center"/>
    </xf>
    <xf numFmtId="38" fontId="33" fillId="27" borderId="0" xfId="33" applyFont="1" applyFill="1" applyBorder="1" applyAlignment="1" applyProtection="1">
      <alignment vertical="center"/>
    </xf>
    <xf numFmtId="177" fontId="33" fillId="27" borderId="0" xfId="33" applyNumberFormat="1" applyFont="1" applyFill="1" applyBorder="1" applyAlignment="1" applyProtection="1">
      <alignment vertical="center"/>
    </xf>
    <xf numFmtId="0" fontId="36" fillId="0" borderId="110" xfId="0" applyFont="1" applyFill="1" applyBorder="1" applyAlignment="1">
      <alignment vertical="center"/>
    </xf>
    <xf numFmtId="0" fontId="32" fillId="0" borderId="100" xfId="0" applyFont="1" applyFill="1" applyBorder="1" applyAlignment="1">
      <alignment vertical="center"/>
    </xf>
    <xf numFmtId="38" fontId="34" fillId="0" borderId="11" xfId="33" applyFont="1" applyFill="1" applyBorder="1" applyAlignment="1" applyProtection="1">
      <alignment vertical="center"/>
    </xf>
    <xf numFmtId="0" fontId="35" fillId="0" borderId="10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38" fontId="39" fillId="0" borderId="0" xfId="33" applyFont="1" applyFill="1" applyBorder="1" applyAlignment="1" applyProtection="1">
      <alignment horizontal="center" vertical="center"/>
    </xf>
    <xf numFmtId="38" fontId="3" fillId="0" borderId="16" xfId="33" applyFont="1" applyFill="1" applyBorder="1" applyAlignment="1" applyProtection="1">
      <alignment horizontal="center" vertical="center" shrinkToFit="1"/>
    </xf>
    <xf numFmtId="38" fontId="3" fillId="0" borderId="77" xfId="33" applyFont="1" applyFill="1" applyBorder="1" applyAlignment="1" applyProtection="1">
      <alignment horizontal="center" vertical="center" shrinkToFit="1"/>
    </xf>
    <xf numFmtId="38" fontId="3" fillId="0" borderId="16" xfId="33" applyFont="1" applyFill="1" applyBorder="1" applyAlignment="1" applyProtection="1">
      <alignment horizontal="center" vertical="center"/>
    </xf>
    <xf numFmtId="38" fontId="3" fillId="0" borderId="77" xfId="33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38" fontId="0" fillId="0" borderId="49" xfId="33" applyFont="1" applyFill="1" applyBorder="1" applyAlignment="1" applyProtection="1">
      <alignment horizontal="center" vertical="center"/>
    </xf>
    <xf numFmtId="38" fontId="7" fillId="0" borderId="49" xfId="33" applyFont="1" applyFill="1" applyBorder="1" applyAlignment="1" applyProtection="1">
      <alignment horizontal="center" vertical="center"/>
    </xf>
    <xf numFmtId="38" fontId="0" fillId="0" borderId="47" xfId="33" applyFont="1" applyFill="1" applyBorder="1" applyAlignment="1" applyProtection="1">
      <alignment horizontal="center" vertical="center"/>
    </xf>
    <xf numFmtId="38" fontId="7" fillId="0" borderId="48" xfId="33" applyFont="1" applyFill="1" applyBorder="1" applyAlignment="1" applyProtection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77" xfId="0" applyFont="1" applyFill="1" applyBorder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43"/>
    <cellStyle name="標準 11" xfId="44"/>
    <cellStyle name="標準 12" xfId="45"/>
    <cellStyle name="標準 13" xfId="46"/>
    <cellStyle name="標準 14" xfId="47"/>
    <cellStyle name="標準 15" xfId="48"/>
    <cellStyle name="標準 16" xfId="59"/>
    <cellStyle name="標準 17" xfId="49"/>
    <cellStyle name="標準 2" xfId="50"/>
    <cellStyle name="標準 3" xfId="51"/>
    <cellStyle name="標準 4" xfId="52"/>
    <cellStyle name="標準 5" xfId="53"/>
    <cellStyle name="標準 6" xfId="54"/>
    <cellStyle name="標準 7" xfId="55"/>
    <cellStyle name="標準 8" xfId="56"/>
    <cellStyle name="標準 9" xfId="57"/>
    <cellStyle name="良い" xfId="5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590548</xdr:colOff>
      <xdr:row>34</xdr:row>
      <xdr:rowOff>9525</xdr:rowOff>
    </xdr:from>
    <xdr:to>
      <xdr:col>7</xdr:col>
      <xdr:colOff>1828799</xdr:colOff>
      <xdr:row>36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6267448" y="8982075"/>
          <a:ext cx="2971801" cy="523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SS41,42,43</a:t>
          </a:r>
          <a:r>
            <a:rPr kumimoji="1" lang="ja-JP" altLang="en-US" sz="1100">
              <a:solidFill>
                <a:srgbClr val="FF0000"/>
              </a:solidFill>
            </a:rPr>
            <a:t>卒</a:t>
          </a:r>
          <a:r>
            <a:rPr kumimoji="1" lang="en-US" altLang="ja-JP" sz="1100">
              <a:solidFill>
                <a:srgbClr val="FF0000"/>
              </a:solidFill>
            </a:rPr>
            <a:t>25</a:t>
          </a:r>
          <a:r>
            <a:rPr kumimoji="1" lang="ja-JP" altLang="en-US" sz="1100">
              <a:solidFill>
                <a:srgbClr val="FF0000"/>
              </a:solidFill>
            </a:rPr>
            <a:t>名は予算上会費ゼロ想定</a:t>
          </a:r>
        </a:p>
      </xdr:txBody>
    </xdr:sp>
    <xdr:clientData/>
  </xdr:twoCellAnchor>
  <xdr:twoCellAnchor>
    <xdr:from>
      <xdr:col>0</xdr:col>
      <xdr:colOff>400049</xdr:colOff>
      <xdr:row>0</xdr:row>
      <xdr:rowOff>276224</xdr:rowOff>
    </xdr:from>
    <xdr:to>
      <xdr:col>7</xdr:col>
      <xdr:colOff>1057275</xdr:colOff>
      <xdr:row>2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400049" y="276224"/>
          <a:ext cx="8420101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ysClr val="windowText" lastClr="000000"/>
              </a:solidFill>
            </a:rPr>
            <a:t>予算方針　 単年度での収支均衡をめざす</a:t>
          </a:r>
          <a:endParaRPr kumimoji="1" lang="en-US" altLang="ja-JP" sz="1100" u="sng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収入　前年実績に基づき、ベースを保守的に予測。単年度収支均衡のため、請求・督促活動強化で</a:t>
          </a:r>
          <a:r>
            <a:rPr kumimoji="1" lang="en-US" altLang="ja-JP" sz="1100">
              <a:solidFill>
                <a:srgbClr val="FF0000"/>
              </a:solidFill>
            </a:rPr>
            <a:t>273</a:t>
          </a:r>
          <a:r>
            <a:rPr kumimoji="1" lang="ja-JP" altLang="en-US" sz="1100">
              <a:solidFill>
                <a:srgbClr val="FF0000"/>
              </a:solidFill>
            </a:rPr>
            <a:t>千円</a:t>
          </a:r>
          <a:r>
            <a:rPr kumimoji="1" lang="ja-JP" altLang="en-US" sz="1100">
              <a:solidFill>
                <a:sysClr val="windowText" lastClr="000000"/>
              </a:solidFill>
            </a:rPr>
            <a:t>上乗せ。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支出　前年実績ベース、収支均衡を前提に今年度は学生援助金の同額継続を</a:t>
          </a:r>
          <a:r>
            <a:rPr kumimoji="1" lang="ja-JP" altLang="en-US" sz="1100">
              <a:solidFill>
                <a:srgbClr val="FF0000"/>
              </a:solidFill>
            </a:rPr>
            <a:t>許容。次年度以降は会費収入如何では減額見直しも。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view="pageBreakPreview" zoomScale="75" zoomScaleNormal="75" zoomScaleSheetLayoutView="75" workbookViewId="0">
      <selection activeCell="A2" sqref="A2"/>
    </sheetView>
  </sheetViews>
  <sheetFormatPr defaultColWidth="9.75" defaultRowHeight="19.5" customHeight="1" x14ac:dyDescent="0.15"/>
  <cols>
    <col min="1" max="1" width="39.75" style="14" customWidth="1"/>
    <col min="2" max="4" width="10.625" style="14" customWidth="1"/>
    <col min="5" max="5" width="10.25" style="14" customWidth="1"/>
    <col min="6" max="6" width="9.625" style="14" customWidth="1"/>
    <col min="7" max="7" width="11.125" style="14" customWidth="1"/>
    <col min="8" max="8" width="31.75" style="14" customWidth="1"/>
    <col min="9" max="9" width="4.375" style="14" customWidth="1"/>
    <col min="10" max="10" width="11.25" style="14" customWidth="1"/>
    <col min="11" max="11" width="13" style="14" customWidth="1"/>
    <col min="12" max="12" width="14.125" style="14" customWidth="1"/>
    <col min="13" max="13" width="22.75" style="15" customWidth="1"/>
    <col min="14" max="14" width="13.75" style="15" customWidth="1"/>
    <col min="15" max="15" width="21.75" style="15" customWidth="1"/>
    <col min="16" max="16" width="13.375" style="15" customWidth="1"/>
    <col min="17" max="17" width="23.25" style="15" customWidth="1"/>
    <col min="18" max="18" width="94.5" style="14" customWidth="1"/>
    <col min="19" max="21" width="7.625" style="14" customWidth="1"/>
    <col min="22" max="22" width="9.75" style="14"/>
    <col min="23" max="23" width="2.875" style="14" customWidth="1"/>
    <col min="24" max="25" width="7.625" style="14" customWidth="1"/>
    <col min="26" max="16384" width="9.75" style="14"/>
  </cols>
  <sheetData>
    <row r="1" spans="1:26" ht="26.25" customHeight="1" x14ac:dyDescent="0.15">
      <c r="A1" s="267" t="s">
        <v>76</v>
      </c>
      <c r="B1" s="267"/>
      <c r="C1" s="267"/>
      <c r="D1" s="267"/>
      <c r="E1" s="267"/>
      <c r="F1" s="267"/>
      <c r="G1" s="267"/>
      <c r="H1" s="267"/>
      <c r="I1" s="7"/>
      <c r="J1" s="183" t="s">
        <v>61</v>
      </c>
      <c r="K1" s="7"/>
      <c r="L1" s="73" t="s">
        <v>62</v>
      </c>
      <c r="M1" s="8"/>
      <c r="N1" s="8"/>
      <c r="O1" s="8"/>
      <c r="P1" s="8"/>
      <c r="Q1" s="8"/>
      <c r="R1" s="7"/>
      <c r="S1" s="72" t="s">
        <v>26</v>
      </c>
      <c r="T1" s="7"/>
      <c r="U1" s="7"/>
      <c r="V1" s="7"/>
      <c r="W1" s="7"/>
      <c r="X1" s="72" t="s">
        <v>27</v>
      </c>
      <c r="Y1" s="7"/>
      <c r="Z1" s="7"/>
    </row>
    <row r="2" spans="1:26" ht="45" customHeight="1" thickBot="1" x14ac:dyDescent="0.2">
      <c r="A2" s="7"/>
      <c r="B2" s="1"/>
      <c r="C2" s="8"/>
      <c r="D2" s="8"/>
      <c r="E2" s="8"/>
      <c r="F2" s="8"/>
      <c r="G2" s="8"/>
      <c r="H2" s="198" t="s">
        <v>47</v>
      </c>
      <c r="I2" s="7"/>
      <c r="J2" s="6"/>
      <c r="K2" s="7"/>
      <c r="L2" s="7"/>
      <c r="M2" s="8"/>
      <c r="N2" s="8"/>
      <c r="O2" s="8"/>
      <c r="P2" s="8"/>
      <c r="Q2" s="8"/>
      <c r="R2" s="71"/>
      <c r="S2" s="68" t="s">
        <v>18</v>
      </c>
      <c r="T2" s="40" t="s">
        <v>25</v>
      </c>
      <c r="U2" s="40" t="s">
        <v>19</v>
      </c>
      <c r="V2" s="51" t="s">
        <v>20</v>
      </c>
      <c r="W2" s="7"/>
      <c r="X2" s="40" t="s">
        <v>25</v>
      </c>
      <c r="Y2" s="40" t="s">
        <v>19</v>
      </c>
      <c r="Z2" s="51" t="s">
        <v>20</v>
      </c>
    </row>
    <row r="3" spans="1:26" s="7" customFormat="1" ht="19.5" customHeight="1" thickBot="1" x14ac:dyDescent="0.2">
      <c r="B3" s="75"/>
      <c r="C3" s="8"/>
      <c r="D3" s="8"/>
      <c r="E3" s="8"/>
      <c r="F3" s="8"/>
      <c r="G3" s="8"/>
      <c r="H3" s="76" t="s">
        <v>6</v>
      </c>
      <c r="J3" s="6"/>
      <c r="L3" s="272" t="s">
        <v>28</v>
      </c>
      <c r="M3" s="273"/>
      <c r="N3" s="276" t="s">
        <v>29</v>
      </c>
      <c r="O3" s="277"/>
      <c r="P3" s="274" t="s">
        <v>8</v>
      </c>
      <c r="Q3" s="275"/>
      <c r="R3" s="8"/>
      <c r="S3" s="36">
        <v>36</v>
      </c>
      <c r="T3" s="69"/>
      <c r="U3" s="42">
        <v>6</v>
      </c>
      <c r="V3" s="46">
        <f t="shared" ref="V3:V34" si="0">T3*U3</f>
        <v>0</v>
      </c>
      <c r="X3" s="69">
        <v>6000</v>
      </c>
      <c r="Y3" s="41">
        <v>0</v>
      </c>
      <c r="Z3" s="46">
        <f t="shared" ref="Z3:Z24" si="1">X3*Y3</f>
        <v>0</v>
      </c>
    </row>
    <row r="4" spans="1:26" s="7" customFormat="1" ht="19.5" customHeight="1" thickBot="1" x14ac:dyDescent="0.2">
      <c r="A4" s="5" t="s">
        <v>0</v>
      </c>
      <c r="B4" s="268" t="s">
        <v>35</v>
      </c>
      <c r="C4" s="269"/>
      <c r="D4" s="270" t="s">
        <v>34</v>
      </c>
      <c r="E4" s="271"/>
      <c r="F4" s="278" t="s">
        <v>36</v>
      </c>
      <c r="G4" s="279"/>
      <c r="H4" s="227" t="s">
        <v>53</v>
      </c>
      <c r="J4" s="206" t="s">
        <v>7</v>
      </c>
      <c r="K4" s="205" t="s">
        <v>23</v>
      </c>
      <c r="L4" s="207" t="s">
        <v>19</v>
      </c>
      <c r="M4" s="208" t="s">
        <v>24</v>
      </c>
      <c r="N4" s="207" t="s">
        <v>19</v>
      </c>
      <c r="O4" s="208" t="s">
        <v>24</v>
      </c>
      <c r="P4" s="207" t="s">
        <v>19</v>
      </c>
      <c r="Q4" s="208" t="s">
        <v>24</v>
      </c>
      <c r="R4" s="27"/>
      <c r="S4" s="36">
        <v>37</v>
      </c>
      <c r="T4" s="69"/>
      <c r="U4" s="42">
        <v>3</v>
      </c>
      <c r="V4" s="46">
        <f t="shared" si="0"/>
        <v>0</v>
      </c>
      <c r="X4" s="69">
        <v>6000</v>
      </c>
      <c r="Y4" s="41">
        <v>0</v>
      </c>
      <c r="Z4" s="46">
        <f t="shared" si="1"/>
        <v>0</v>
      </c>
    </row>
    <row r="5" spans="1:26" ht="16.5" customHeight="1" x14ac:dyDescent="0.15">
      <c r="A5" s="28" t="s">
        <v>1</v>
      </c>
      <c r="B5" s="77"/>
      <c r="C5" s="78"/>
      <c r="D5" s="116"/>
      <c r="E5" s="117"/>
      <c r="F5" s="149"/>
      <c r="G5" s="143"/>
      <c r="H5" s="228"/>
      <c r="I5" s="7"/>
      <c r="J5" s="209" t="s">
        <v>40</v>
      </c>
      <c r="K5" s="17">
        <v>12000</v>
      </c>
      <c r="L5" s="254">
        <v>97</v>
      </c>
      <c r="M5" s="255">
        <f>L5*K5</f>
        <v>1164000</v>
      </c>
      <c r="N5" s="26">
        <v>16</v>
      </c>
      <c r="O5" s="18">
        <f>K5*N5</f>
        <v>192000</v>
      </c>
      <c r="P5" s="254">
        <f>L5+N5</f>
        <v>113</v>
      </c>
      <c r="Q5" s="255">
        <f>P5*K5</f>
        <v>1356000</v>
      </c>
      <c r="R5" s="8"/>
      <c r="S5" s="37">
        <v>38</v>
      </c>
      <c r="T5" s="69"/>
      <c r="U5" s="42">
        <v>4</v>
      </c>
      <c r="V5" s="46">
        <f t="shared" si="0"/>
        <v>0</v>
      </c>
      <c r="W5" s="7"/>
      <c r="X5" s="69">
        <v>6000</v>
      </c>
      <c r="Y5" s="41">
        <v>0</v>
      </c>
      <c r="Z5" s="46">
        <f t="shared" si="1"/>
        <v>0</v>
      </c>
    </row>
    <row r="6" spans="1:26" ht="19.5" customHeight="1" x14ac:dyDescent="0.15">
      <c r="A6" s="29" t="s">
        <v>2</v>
      </c>
      <c r="B6" s="80">
        <f>SUM(C7:C12)</f>
        <v>1731000</v>
      </c>
      <c r="C6" s="81"/>
      <c r="D6" s="118">
        <f>D7+E10+E11</f>
        <v>2196000</v>
      </c>
      <c r="E6" s="119"/>
      <c r="F6" s="163">
        <f>G7+G8+G9+G10</f>
        <v>2097000</v>
      </c>
      <c r="G6" s="144"/>
      <c r="H6" s="229"/>
      <c r="I6" s="7"/>
      <c r="J6" s="16"/>
      <c r="K6" s="17">
        <v>9000</v>
      </c>
      <c r="L6" s="254">
        <v>11</v>
      </c>
      <c r="M6" s="255">
        <f>K6*L6</f>
        <v>99000</v>
      </c>
      <c r="N6" s="26">
        <v>5</v>
      </c>
      <c r="O6" s="18">
        <f>K6*N6</f>
        <v>45000</v>
      </c>
      <c r="P6" s="254">
        <f>L6+N6</f>
        <v>16</v>
      </c>
      <c r="Q6" s="255">
        <f>P6*K6</f>
        <v>144000</v>
      </c>
      <c r="R6" s="8"/>
      <c r="S6" s="38">
        <v>39</v>
      </c>
      <c r="T6" s="69"/>
      <c r="U6" s="42">
        <v>6</v>
      </c>
      <c r="V6" s="46">
        <f t="shared" si="0"/>
        <v>0</v>
      </c>
      <c r="W6" s="7"/>
      <c r="X6" s="69">
        <v>6000</v>
      </c>
      <c r="Y6" s="41">
        <v>0</v>
      </c>
      <c r="Z6" s="46">
        <f t="shared" si="1"/>
        <v>0</v>
      </c>
    </row>
    <row r="7" spans="1:26" ht="19.5" customHeight="1" thickBot="1" x14ac:dyDescent="0.2">
      <c r="A7" s="2" t="s">
        <v>37</v>
      </c>
      <c r="B7" s="82">
        <f>C7+C8+C9</f>
        <v>1338000</v>
      </c>
      <c r="C7" s="83">
        <v>1290000</v>
      </c>
      <c r="D7" s="87">
        <f>E7+E8+E9</f>
        <v>1887000</v>
      </c>
      <c r="E7" s="134">
        <v>1494000</v>
      </c>
      <c r="F7" s="150"/>
      <c r="G7" s="264">
        <v>1500000</v>
      </c>
      <c r="H7" s="236" t="s">
        <v>54</v>
      </c>
      <c r="I7" s="10"/>
      <c r="J7" s="54"/>
      <c r="K7" s="55" t="s">
        <v>22</v>
      </c>
      <c r="L7" s="256">
        <f t="shared" ref="L7:Q7" si="2">SUM(L5:L6)</f>
        <v>108</v>
      </c>
      <c r="M7" s="257">
        <f t="shared" si="2"/>
        <v>1263000</v>
      </c>
      <c r="N7" s="74">
        <f t="shared" si="2"/>
        <v>21</v>
      </c>
      <c r="O7" s="56">
        <f t="shared" si="2"/>
        <v>237000</v>
      </c>
      <c r="P7" s="256">
        <f>SUM(P5:P6)</f>
        <v>129</v>
      </c>
      <c r="Q7" s="257">
        <f t="shared" si="2"/>
        <v>1500000</v>
      </c>
      <c r="S7" s="36">
        <v>40</v>
      </c>
      <c r="T7" s="69"/>
      <c r="U7" s="42">
        <v>0</v>
      </c>
      <c r="V7" s="46">
        <f t="shared" si="0"/>
        <v>0</v>
      </c>
      <c r="W7" s="7"/>
      <c r="X7" s="69">
        <v>6000</v>
      </c>
      <c r="Y7" s="41">
        <v>0</v>
      </c>
      <c r="Z7" s="46">
        <f t="shared" si="1"/>
        <v>0</v>
      </c>
    </row>
    <row r="8" spans="1:26" ht="19.5" customHeight="1" thickTop="1" x14ac:dyDescent="0.15">
      <c r="A8" s="30" t="s">
        <v>9</v>
      </c>
      <c r="B8" s="84"/>
      <c r="C8" s="83">
        <v>36000</v>
      </c>
      <c r="D8" s="87"/>
      <c r="E8" s="120">
        <v>381000</v>
      </c>
      <c r="F8" s="150"/>
      <c r="G8" s="162">
        <v>24000</v>
      </c>
      <c r="H8" s="243" t="s">
        <v>55</v>
      </c>
      <c r="I8" s="7"/>
      <c r="J8" s="209" t="s">
        <v>41</v>
      </c>
      <c r="K8" s="17">
        <v>12000</v>
      </c>
      <c r="L8" s="53">
        <v>1</v>
      </c>
      <c r="M8" s="18">
        <f>K8*L8</f>
        <v>12000</v>
      </c>
      <c r="N8" s="26">
        <v>1</v>
      </c>
      <c r="O8" s="18">
        <f>K8*N8</f>
        <v>12000</v>
      </c>
      <c r="P8" s="53">
        <f>L8+N8</f>
        <v>2</v>
      </c>
      <c r="Q8" s="18">
        <f>O8*P8</f>
        <v>24000</v>
      </c>
      <c r="S8" s="36">
        <v>41</v>
      </c>
      <c r="T8" s="69"/>
      <c r="U8" s="42">
        <v>11</v>
      </c>
      <c r="V8" s="46">
        <f t="shared" si="0"/>
        <v>0</v>
      </c>
      <c r="W8" s="7"/>
      <c r="X8" s="69">
        <v>6000</v>
      </c>
      <c r="Y8" s="41">
        <v>0</v>
      </c>
      <c r="Z8" s="46">
        <f t="shared" si="1"/>
        <v>0</v>
      </c>
    </row>
    <row r="9" spans="1:26" ht="19.5" customHeight="1" x14ac:dyDescent="0.15">
      <c r="A9" s="30" t="s">
        <v>38</v>
      </c>
      <c r="B9" s="84"/>
      <c r="C9" s="83">
        <v>12000</v>
      </c>
      <c r="D9" s="87"/>
      <c r="E9" s="120">
        <v>12000</v>
      </c>
      <c r="F9" s="150"/>
      <c r="G9" s="264">
        <v>273000</v>
      </c>
      <c r="H9" s="242" t="s">
        <v>56</v>
      </c>
      <c r="I9" s="10"/>
      <c r="J9" s="52"/>
      <c r="K9" s="17">
        <v>9000</v>
      </c>
      <c r="L9" s="20">
        <v>0</v>
      </c>
      <c r="M9" s="21">
        <f>K9*L9</f>
        <v>0</v>
      </c>
      <c r="N9" s="26"/>
      <c r="O9" s="18">
        <f>M9*N9</f>
        <v>0</v>
      </c>
      <c r="P9" s="20">
        <f>L9+N9</f>
        <v>0</v>
      </c>
      <c r="Q9" s="21">
        <f>O9*P9</f>
        <v>0</v>
      </c>
      <c r="R9" s="182"/>
      <c r="S9" s="37">
        <v>42</v>
      </c>
      <c r="T9" s="69"/>
      <c r="U9" s="42">
        <v>9</v>
      </c>
      <c r="V9" s="46">
        <f t="shared" si="0"/>
        <v>0</v>
      </c>
      <c r="W9" s="7"/>
      <c r="X9" s="69">
        <v>6000</v>
      </c>
      <c r="Y9" s="41">
        <v>0</v>
      </c>
      <c r="Z9" s="46">
        <f t="shared" si="1"/>
        <v>0</v>
      </c>
    </row>
    <row r="10" spans="1:26" ht="19.5" customHeight="1" thickBot="1" x14ac:dyDescent="0.2">
      <c r="A10" s="2" t="s">
        <v>10</v>
      </c>
      <c r="B10" s="84"/>
      <c r="C10" s="83">
        <v>393000</v>
      </c>
      <c r="D10" s="87"/>
      <c r="E10" s="120">
        <v>336000</v>
      </c>
      <c r="F10" s="150"/>
      <c r="G10" s="264">
        <v>300000</v>
      </c>
      <c r="H10" s="239" t="s">
        <v>54</v>
      </c>
      <c r="I10" s="7"/>
      <c r="J10" s="54"/>
      <c r="K10" s="55" t="s">
        <v>22</v>
      </c>
      <c r="L10" s="60">
        <f>SUM(L8:L9)</f>
        <v>1</v>
      </c>
      <c r="M10" s="56">
        <f>M8+M9</f>
        <v>12000</v>
      </c>
      <c r="N10" s="74">
        <f>SUM(N8:N9)</f>
        <v>1</v>
      </c>
      <c r="O10" s="56">
        <f>SUM(O8:O9)</f>
        <v>12000</v>
      </c>
      <c r="P10" s="60">
        <f>SUM(P8:P9)</f>
        <v>2</v>
      </c>
      <c r="Q10" s="56">
        <f>SUM(Q8:Q9)</f>
        <v>24000</v>
      </c>
      <c r="R10" s="203" t="s">
        <v>39</v>
      </c>
      <c r="S10" s="216">
        <v>43</v>
      </c>
      <c r="T10" s="217"/>
      <c r="U10" s="218">
        <v>5</v>
      </c>
      <c r="V10" s="219">
        <f t="shared" si="0"/>
        <v>0</v>
      </c>
      <c r="W10" s="7"/>
      <c r="X10" s="69">
        <v>6000</v>
      </c>
      <c r="Y10" s="41">
        <v>0</v>
      </c>
      <c r="Z10" s="46">
        <f t="shared" si="1"/>
        <v>0</v>
      </c>
    </row>
    <row r="11" spans="1:26" ht="19.5" customHeight="1" thickTop="1" x14ac:dyDescent="0.15">
      <c r="A11" s="2" t="s">
        <v>48</v>
      </c>
      <c r="B11" s="84"/>
      <c r="C11" s="83">
        <v>0</v>
      </c>
      <c r="D11" s="87"/>
      <c r="E11" s="120">
        <v>-27000</v>
      </c>
      <c r="F11" s="150"/>
      <c r="G11" s="145">
        <v>0</v>
      </c>
      <c r="H11" s="230"/>
      <c r="I11" s="7"/>
      <c r="J11" s="57"/>
      <c r="K11" s="17"/>
      <c r="L11" s="58"/>
      <c r="M11" s="59"/>
      <c r="N11" s="26"/>
      <c r="O11" s="18"/>
      <c r="P11" s="58"/>
      <c r="Q11" s="59"/>
      <c r="R11" s="204"/>
      <c r="S11" s="213">
        <v>44</v>
      </c>
      <c r="T11" s="214">
        <v>6000</v>
      </c>
      <c r="U11" s="215">
        <v>5</v>
      </c>
      <c r="V11" s="101">
        <f t="shared" si="0"/>
        <v>30000</v>
      </c>
      <c r="W11" s="7"/>
      <c r="X11" s="69">
        <v>6000</v>
      </c>
      <c r="Y11" s="41">
        <v>0</v>
      </c>
      <c r="Z11" s="46">
        <f t="shared" si="1"/>
        <v>0</v>
      </c>
    </row>
    <row r="12" spans="1:26" ht="19.5" customHeight="1" x14ac:dyDescent="0.15">
      <c r="A12" s="2"/>
      <c r="B12" s="84"/>
      <c r="C12" s="83"/>
      <c r="D12" s="89"/>
      <c r="E12" s="121"/>
      <c r="F12" s="151"/>
      <c r="G12" s="145"/>
      <c r="H12" s="230"/>
      <c r="I12" s="7"/>
      <c r="J12" s="19"/>
      <c r="K12" s="17"/>
      <c r="L12" s="20"/>
      <c r="M12" s="21"/>
      <c r="N12" s="26"/>
      <c r="O12" s="18"/>
      <c r="P12" s="20"/>
      <c r="Q12" s="21"/>
      <c r="R12" s="8"/>
      <c r="S12" s="36">
        <v>45</v>
      </c>
      <c r="T12" s="69">
        <v>6000</v>
      </c>
      <c r="U12" s="42">
        <v>6</v>
      </c>
      <c r="V12" s="46">
        <f t="shared" si="0"/>
        <v>36000</v>
      </c>
      <c r="W12" s="7"/>
      <c r="X12" s="69">
        <v>6000</v>
      </c>
      <c r="Y12" s="41">
        <v>0</v>
      </c>
      <c r="Z12" s="46">
        <f t="shared" si="1"/>
        <v>0</v>
      </c>
    </row>
    <row r="13" spans="1:26" ht="19.5" customHeight="1" thickBot="1" x14ac:dyDescent="0.2">
      <c r="A13" s="2" t="s">
        <v>11</v>
      </c>
      <c r="B13" s="84">
        <f>SUM(C14:C16)</f>
        <v>106232</v>
      </c>
      <c r="C13" s="85"/>
      <c r="D13" s="122">
        <v>13</v>
      </c>
      <c r="E13" s="123"/>
      <c r="F13" s="152"/>
      <c r="G13" s="142">
        <v>0</v>
      </c>
      <c r="H13" s="202"/>
      <c r="I13" s="7"/>
      <c r="J13" s="62"/>
      <c r="K13" s="55"/>
      <c r="L13" s="60"/>
      <c r="M13" s="56"/>
      <c r="N13" s="74"/>
      <c r="O13" s="56"/>
      <c r="P13" s="60"/>
      <c r="Q13" s="56"/>
      <c r="R13" s="8"/>
      <c r="S13" s="37">
        <v>46</v>
      </c>
      <c r="T13" s="69">
        <v>6000</v>
      </c>
      <c r="U13" s="42">
        <v>4</v>
      </c>
      <c r="V13" s="46">
        <f t="shared" si="0"/>
        <v>24000</v>
      </c>
      <c r="W13" s="7"/>
      <c r="X13" s="69">
        <v>6000</v>
      </c>
      <c r="Y13" s="41">
        <v>0</v>
      </c>
      <c r="Z13" s="46">
        <f t="shared" si="1"/>
        <v>0</v>
      </c>
    </row>
    <row r="14" spans="1:26" ht="19.5" customHeight="1" thickTop="1" thickBot="1" x14ac:dyDescent="0.2">
      <c r="A14" s="2" t="s">
        <v>12</v>
      </c>
      <c r="B14" s="86"/>
      <c r="C14" s="83">
        <v>100000</v>
      </c>
      <c r="D14" s="87"/>
      <c r="E14" s="120"/>
      <c r="F14" s="153"/>
      <c r="G14" s="146"/>
      <c r="H14" s="230"/>
      <c r="I14" s="7"/>
      <c r="J14" s="63" t="s">
        <v>21</v>
      </c>
      <c r="K14" s="64">
        <v>6000</v>
      </c>
      <c r="L14" s="252">
        <v>50</v>
      </c>
      <c r="M14" s="253">
        <f>K14*L14</f>
        <v>300000</v>
      </c>
      <c r="N14" s="65">
        <v>0</v>
      </c>
      <c r="O14" s="66">
        <f>K14*N14</f>
        <v>0</v>
      </c>
      <c r="P14" s="252">
        <f t="shared" ref="P14:Q14" si="3">L14+N14</f>
        <v>50</v>
      </c>
      <c r="Q14" s="253">
        <f t="shared" si="3"/>
        <v>300000</v>
      </c>
      <c r="R14" s="8"/>
      <c r="S14" s="38">
        <v>47</v>
      </c>
      <c r="T14" s="69">
        <v>6000</v>
      </c>
      <c r="U14" s="42">
        <v>6</v>
      </c>
      <c r="V14" s="46">
        <f t="shared" si="0"/>
        <v>36000</v>
      </c>
      <c r="W14" s="7"/>
      <c r="X14" s="69">
        <v>6000</v>
      </c>
      <c r="Y14" s="41">
        <v>0</v>
      </c>
      <c r="Z14" s="46">
        <f t="shared" si="1"/>
        <v>0</v>
      </c>
    </row>
    <row r="15" spans="1:26" ht="19.5" customHeight="1" thickTop="1" thickBot="1" x14ac:dyDescent="0.2">
      <c r="A15" s="2" t="s">
        <v>13</v>
      </c>
      <c r="B15" s="86"/>
      <c r="C15" s="83">
        <v>232</v>
      </c>
      <c r="D15" s="87"/>
      <c r="E15" s="120">
        <v>13</v>
      </c>
      <c r="F15" s="154"/>
      <c r="G15" s="11"/>
      <c r="H15" s="230"/>
      <c r="I15" s="10"/>
      <c r="J15" s="63"/>
      <c r="K15" s="64"/>
      <c r="L15" s="65"/>
      <c r="M15" s="66"/>
      <c r="N15" s="65"/>
      <c r="O15" s="66"/>
      <c r="P15" s="65"/>
      <c r="Q15" s="66"/>
      <c r="R15" s="8"/>
      <c r="S15" s="36">
        <v>48</v>
      </c>
      <c r="T15" s="69">
        <v>6000</v>
      </c>
      <c r="U15" s="42">
        <v>5</v>
      </c>
      <c r="V15" s="46">
        <f t="shared" si="0"/>
        <v>30000</v>
      </c>
      <c r="W15" s="7"/>
      <c r="X15" s="69">
        <v>6000</v>
      </c>
      <c r="Y15" s="41">
        <v>0</v>
      </c>
      <c r="Z15" s="46">
        <f t="shared" si="1"/>
        <v>0</v>
      </c>
    </row>
    <row r="16" spans="1:26" ht="19.5" customHeight="1" thickTop="1" thickBot="1" x14ac:dyDescent="0.2">
      <c r="A16" s="2" t="s">
        <v>3</v>
      </c>
      <c r="B16" s="86"/>
      <c r="C16" s="83">
        <v>6000</v>
      </c>
      <c r="D16" s="87"/>
      <c r="E16" s="120">
        <v>0</v>
      </c>
      <c r="F16" s="150"/>
      <c r="G16" s="145"/>
      <c r="H16" s="230"/>
      <c r="I16" s="7"/>
      <c r="J16" s="57"/>
      <c r="K16" s="61"/>
      <c r="L16" s="58"/>
      <c r="M16" s="59"/>
      <c r="N16" s="58"/>
      <c r="O16" s="66"/>
      <c r="P16" s="58"/>
      <c r="Q16" s="59"/>
      <c r="R16" s="8"/>
      <c r="S16" s="36">
        <v>49</v>
      </c>
      <c r="T16" s="69">
        <v>6000</v>
      </c>
      <c r="U16" s="42">
        <v>1</v>
      </c>
      <c r="V16" s="46">
        <f t="shared" si="0"/>
        <v>6000</v>
      </c>
      <c r="W16" s="7"/>
      <c r="X16" s="69">
        <v>6000</v>
      </c>
      <c r="Y16" s="41">
        <v>0</v>
      </c>
      <c r="Z16" s="46">
        <f t="shared" si="1"/>
        <v>0</v>
      </c>
    </row>
    <row r="17" spans="1:26" ht="19.5" customHeight="1" thickTop="1" thickBot="1" x14ac:dyDescent="0.2">
      <c r="A17" s="31" t="s">
        <v>17</v>
      </c>
      <c r="B17" s="84"/>
      <c r="C17" s="83">
        <v>0</v>
      </c>
      <c r="D17" s="124"/>
      <c r="E17" s="125"/>
      <c r="F17" s="154"/>
      <c r="G17" s="12">
        <v>0</v>
      </c>
      <c r="H17" s="231"/>
      <c r="I17" s="7"/>
      <c r="J17" s="67" t="s">
        <v>8</v>
      </c>
      <c r="K17" s="22"/>
      <c r="L17" s="258">
        <f t="shared" ref="L17:Q17" si="4">L7+L10+L13+L14+L15+L16</f>
        <v>159</v>
      </c>
      <c r="M17" s="259">
        <f t="shared" si="4"/>
        <v>1575000</v>
      </c>
      <c r="N17" s="22">
        <f t="shared" si="4"/>
        <v>22</v>
      </c>
      <c r="O17" s="23">
        <f t="shared" si="4"/>
        <v>249000</v>
      </c>
      <c r="P17" s="258">
        <f t="shared" si="4"/>
        <v>181</v>
      </c>
      <c r="Q17" s="259">
        <f t="shared" si="4"/>
        <v>1824000</v>
      </c>
      <c r="S17" s="37">
        <v>50</v>
      </c>
      <c r="T17" s="69">
        <v>6000</v>
      </c>
      <c r="U17" s="42">
        <v>7</v>
      </c>
      <c r="V17" s="46">
        <f t="shared" si="0"/>
        <v>42000</v>
      </c>
      <c r="W17" s="7"/>
      <c r="X17" s="69">
        <v>6000</v>
      </c>
      <c r="Y17" s="41">
        <v>0</v>
      </c>
      <c r="Z17" s="46">
        <f t="shared" si="1"/>
        <v>0</v>
      </c>
    </row>
    <row r="18" spans="1:26" ht="19.5" customHeight="1" thickBot="1" x14ac:dyDescent="0.2">
      <c r="A18" s="32" t="s">
        <v>14</v>
      </c>
      <c r="B18" s="90"/>
      <c r="C18" s="88">
        <v>3526183</v>
      </c>
      <c r="D18" s="124"/>
      <c r="E18" s="125">
        <v>2658402</v>
      </c>
      <c r="F18" s="155"/>
      <c r="G18" s="164">
        <v>2888405</v>
      </c>
      <c r="H18" s="232"/>
      <c r="I18" s="7"/>
      <c r="J18" s="246" t="s">
        <v>59</v>
      </c>
      <c r="K18" s="247">
        <v>12000</v>
      </c>
      <c r="L18" s="248"/>
      <c r="M18" s="249"/>
      <c r="N18" s="249"/>
      <c r="O18" s="249"/>
      <c r="P18" s="260">
        <v>22.75</v>
      </c>
      <c r="Q18" s="261">
        <f>K18*P18</f>
        <v>273000</v>
      </c>
      <c r="R18" s="210" t="s">
        <v>30</v>
      </c>
      <c r="S18" s="216">
        <v>51</v>
      </c>
      <c r="T18" s="221">
        <v>6000</v>
      </c>
      <c r="U18" s="218">
        <v>10</v>
      </c>
      <c r="V18" s="219">
        <f t="shared" si="0"/>
        <v>60000</v>
      </c>
      <c r="W18" s="7"/>
      <c r="X18" s="69">
        <v>6000</v>
      </c>
      <c r="Y18" s="41">
        <v>0</v>
      </c>
      <c r="Z18" s="46">
        <f t="shared" si="1"/>
        <v>0</v>
      </c>
    </row>
    <row r="19" spans="1:26" ht="19.5" customHeight="1" thickTop="1" thickBot="1" x14ac:dyDescent="0.2">
      <c r="A19" s="33" t="s">
        <v>4</v>
      </c>
      <c r="B19" s="92"/>
      <c r="C19" s="91">
        <f>SUM(C7:C18)</f>
        <v>5363415</v>
      </c>
      <c r="D19" s="126"/>
      <c r="E19" s="168">
        <f>SUM(E7:E18)</f>
        <v>4854415</v>
      </c>
      <c r="F19" s="156"/>
      <c r="G19" s="165">
        <f>SUM(G7:G18)</f>
        <v>4985405</v>
      </c>
      <c r="H19" s="233"/>
      <c r="I19" s="7"/>
      <c r="J19" s="73"/>
      <c r="K19" s="7"/>
      <c r="L19" s="190" t="s">
        <v>43</v>
      </c>
      <c r="M19" s="191">
        <f>G18</f>
        <v>2888405</v>
      </c>
      <c r="N19" s="8"/>
      <c r="O19" s="8"/>
      <c r="P19" s="250" t="s">
        <v>60</v>
      </c>
      <c r="Q19" s="251">
        <f>SUM(Q17:Q18)</f>
        <v>2097000</v>
      </c>
      <c r="R19" s="211"/>
      <c r="S19" s="213">
        <v>52</v>
      </c>
      <c r="T19" s="220">
        <v>12000</v>
      </c>
      <c r="U19" s="215">
        <v>2</v>
      </c>
      <c r="V19" s="101">
        <f t="shared" si="0"/>
        <v>24000</v>
      </c>
      <c r="W19" s="7"/>
      <c r="X19" s="69">
        <v>6000</v>
      </c>
      <c r="Y19" s="41">
        <v>0</v>
      </c>
      <c r="Z19" s="46">
        <f t="shared" si="1"/>
        <v>0</v>
      </c>
    </row>
    <row r="20" spans="1:26" ht="19.5" customHeight="1" x14ac:dyDescent="0.15">
      <c r="A20" s="28" t="s">
        <v>5</v>
      </c>
      <c r="B20" s="77"/>
      <c r="C20" s="93"/>
      <c r="D20" s="127"/>
      <c r="E20" s="128"/>
      <c r="F20" s="157"/>
      <c r="G20" s="147"/>
      <c r="H20" s="234"/>
      <c r="I20" s="7"/>
      <c r="J20" s="136"/>
      <c r="K20" s="7"/>
      <c r="L20" s="193" t="s">
        <v>42</v>
      </c>
      <c r="M20" s="241">
        <f>F6</f>
        <v>2097000</v>
      </c>
      <c r="N20" s="8"/>
      <c r="O20" s="8"/>
      <c r="P20" s="8"/>
      <c r="Q20" s="244"/>
      <c r="R20" s="8"/>
      <c r="S20" s="36">
        <v>53</v>
      </c>
      <c r="T20" s="70">
        <v>12000</v>
      </c>
      <c r="U20" s="42">
        <v>11</v>
      </c>
      <c r="V20" s="46">
        <f t="shared" si="0"/>
        <v>132000</v>
      </c>
      <c r="W20" s="7"/>
      <c r="X20" s="69">
        <v>6000</v>
      </c>
      <c r="Y20" s="41">
        <v>0</v>
      </c>
      <c r="Z20" s="46">
        <f t="shared" si="1"/>
        <v>0</v>
      </c>
    </row>
    <row r="21" spans="1:26" ht="19.5" customHeight="1" x14ac:dyDescent="0.15">
      <c r="A21" s="29" t="s">
        <v>15</v>
      </c>
      <c r="B21" s="84">
        <f>SUM(C22:C24)</f>
        <v>1300000</v>
      </c>
      <c r="C21" s="94"/>
      <c r="D21" s="129">
        <v>1300000</v>
      </c>
      <c r="E21" s="130"/>
      <c r="F21" s="158">
        <f>G22+G24</f>
        <v>1300000</v>
      </c>
      <c r="G21" s="148"/>
      <c r="H21" s="235"/>
      <c r="I21" s="10"/>
      <c r="J21" s="13"/>
      <c r="K21" s="7"/>
      <c r="L21" s="193" t="s">
        <v>44</v>
      </c>
      <c r="M21" s="194">
        <f>F21+G25+G26+G27+G28+G29+G30+G31</f>
        <v>2097000</v>
      </c>
      <c r="N21" s="24"/>
      <c r="O21" s="24"/>
      <c r="P21" s="24"/>
      <c r="Q21" s="245"/>
      <c r="R21" s="8"/>
      <c r="S21" s="37">
        <v>54</v>
      </c>
      <c r="T21" s="70">
        <v>12000</v>
      </c>
      <c r="U21" s="42">
        <v>6</v>
      </c>
      <c r="V21" s="46">
        <f t="shared" si="0"/>
        <v>72000</v>
      </c>
      <c r="W21" s="7"/>
      <c r="X21" s="70">
        <v>12000</v>
      </c>
      <c r="Y21" s="41">
        <v>0</v>
      </c>
      <c r="Z21" s="46">
        <f t="shared" si="1"/>
        <v>0</v>
      </c>
    </row>
    <row r="22" spans="1:26" ht="19.5" customHeight="1" x14ac:dyDescent="0.15">
      <c r="A22" s="2" t="s">
        <v>16</v>
      </c>
      <c r="B22" s="84"/>
      <c r="C22" s="94">
        <v>1200000</v>
      </c>
      <c r="D22" s="129"/>
      <c r="E22" s="131">
        <v>1200000</v>
      </c>
      <c r="F22" s="158"/>
      <c r="G22" s="148">
        <v>1200000</v>
      </c>
      <c r="H22" s="262" t="s">
        <v>75</v>
      </c>
      <c r="I22" s="10"/>
      <c r="J22" s="24"/>
      <c r="K22" s="7"/>
      <c r="L22" s="192" t="s">
        <v>45</v>
      </c>
      <c r="M22" s="197">
        <f>M20-M21</f>
        <v>0</v>
      </c>
      <c r="N22" s="8"/>
      <c r="O22" s="8"/>
      <c r="P22" s="8"/>
      <c r="Q22" s="245"/>
      <c r="R22" s="8"/>
      <c r="S22" s="38">
        <v>55</v>
      </c>
      <c r="T22" s="70">
        <v>12000</v>
      </c>
      <c r="U22" s="43">
        <v>8</v>
      </c>
      <c r="V22" s="46">
        <f t="shared" si="0"/>
        <v>96000</v>
      </c>
      <c r="W22" s="7"/>
      <c r="X22" s="70">
        <v>12000</v>
      </c>
      <c r="Y22" s="41">
        <v>0</v>
      </c>
      <c r="Z22" s="46">
        <f t="shared" si="1"/>
        <v>0</v>
      </c>
    </row>
    <row r="23" spans="1:26" ht="19.5" customHeight="1" thickBot="1" x14ac:dyDescent="0.2">
      <c r="A23" s="2" t="s">
        <v>32</v>
      </c>
      <c r="B23" s="84"/>
      <c r="C23" s="94">
        <v>100000</v>
      </c>
      <c r="D23" s="132"/>
      <c r="E23" s="133"/>
      <c r="F23" s="157"/>
      <c r="G23" s="147">
        <v>0</v>
      </c>
      <c r="H23" s="234"/>
      <c r="I23" s="10"/>
      <c r="J23" s="24"/>
      <c r="K23" s="7"/>
      <c r="L23" s="195" t="s">
        <v>46</v>
      </c>
      <c r="M23" s="196">
        <f>M19+M22</f>
        <v>2888405</v>
      </c>
      <c r="N23" s="8"/>
      <c r="O23" s="8"/>
      <c r="P23" s="8"/>
      <c r="R23" s="8"/>
      <c r="S23" s="109"/>
      <c r="T23" s="70"/>
      <c r="U23" s="43"/>
      <c r="V23" s="46"/>
      <c r="W23" s="7"/>
      <c r="X23" s="70"/>
      <c r="Y23" s="110"/>
      <c r="Z23" s="46"/>
    </row>
    <row r="24" spans="1:26" ht="19.5" customHeight="1" thickTop="1" x14ac:dyDescent="0.15">
      <c r="A24" s="2" t="s">
        <v>33</v>
      </c>
      <c r="B24" s="84"/>
      <c r="C24" s="94"/>
      <c r="D24" s="112"/>
      <c r="E24" s="134">
        <v>100000</v>
      </c>
      <c r="F24" s="159"/>
      <c r="G24" s="166">
        <v>100000</v>
      </c>
      <c r="H24" s="262" t="s">
        <v>75</v>
      </c>
      <c r="I24" s="7"/>
      <c r="J24" s="7"/>
      <c r="K24" s="7"/>
      <c r="L24" s="7"/>
      <c r="M24" s="184"/>
      <c r="N24" s="8"/>
      <c r="O24" s="8"/>
      <c r="P24" s="8"/>
      <c r="R24" s="8"/>
      <c r="S24" s="36">
        <v>56</v>
      </c>
      <c r="T24" s="70">
        <v>12000</v>
      </c>
      <c r="U24" s="43">
        <v>5</v>
      </c>
      <c r="V24" s="46">
        <f t="shared" si="0"/>
        <v>60000</v>
      </c>
      <c r="W24" s="7"/>
      <c r="X24" s="70">
        <v>12000</v>
      </c>
      <c r="Y24" s="43">
        <v>1</v>
      </c>
      <c r="Z24" s="46">
        <f t="shared" si="1"/>
        <v>12000</v>
      </c>
    </row>
    <row r="25" spans="1:26" ht="19.5" customHeight="1" x14ac:dyDescent="0.15">
      <c r="A25" s="266" t="s">
        <v>71</v>
      </c>
      <c r="B25" s="84"/>
      <c r="C25" s="94">
        <v>565110</v>
      </c>
      <c r="D25" s="112"/>
      <c r="E25" s="134">
        <v>34732</v>
      </c>
      <c r="F25" s="160"/>
      <c r="G25" s="145">
        <v>50000</v>
      </c>
      <c r="H25" s="236" t="s">
        <v>49</v>
      </c>
      <c r="I25" s="10"/>
      <c r="J25" s="138"/>
      <c r="K25" s="139"/>
      <c r="L25" s="140"/>
      <c r="M25" s="185"/>
      <c r="N25" s="139"/>
      <c r="O25" s="140"/>
      <c r="P25" s="137"/>
      <c r="Q25" s="3"/>
      <c r="R25" s="8"/>
      <c r="S25" s="36">
        <v>57</v>
      </c>
      <c r="T25" s="70">
        <v>12000</v>
      </c>
      <c r="U25" s="43">
        <v>3</v>
      </c>
      <c r="V25" s="46">
        <f t="shared" si="0"/>
        <v>36000</v>
      </c>
      <c r="W25" s="7"/>
      <c r="X25" s="70">
        <v>12000</v>
      </c>
      <c r="Y25" s="44">
        <v>1</v>
      </c>
      <c r="Z25" s="46">
        <f t="shared" ref="Z25:Z47" si="5">X25*Y25</f>
        <v>12000</v>
      </c>
    </row>
    <row r="26" spans="1:26" ht="19.5" customHeight="1" x14ac:dyDescent="0.15">
      <c r="A26" s="266" t="s">
        <v>72</v>
      </c>
      <c r="B26" s="84"/>
      <c r="C26" s="94"/>
      <c r="D26" s="112"/>
      <c r="E26" s="134">
        <v>0</v>
      </c>
      <c r="F26" s="160"/>
      <c r="G26" s="145">
        <v>100000</v>
      </c>
      <c r="H26" s="237" t="s">
        <v>50</v>
      </c>
      <c r="I26" s="10"/>
      <c r="J26" s="138"/>
      <c r="K26" s="139"/>
      <c r="L26" s="7"/>
      <c r="M26" s="184"/>
      <c r="N26" s="8"/>
      <c r="O26" s="8"/>
      <c r="P26" s="8"/>
      <c r="Q26" s="3"/>
      <c r="R26" s="8"/>
      <c r="S26" s="109"/>
      <c r="T26" s="70"/>
      <c r="U26" s="111"/>
      <c r="V26" s="46"/>
      <c r="W26" s="7"/>
      <c r="X26" s="70"/>
      <c r="Y26" s="44"/>
      <c r="Z26" s="46"/>
    </row>
    <row r="27" spans="1:26" s="7" customFormat="1" ht="19.5" customHeight="1" x14ac:dyDescent="0.15">
      <c r="A27" s="161" t="s">
        <v>70</v>
      </c>
      <c r="B27" s="84"/>
      <c r="C27" s="94"/>
      <c r="D27" s="79"/>
      <c r="E27" s="135"/>
      <c r="F27" s="79"/>
      <c r="G27" s="176">
        <v>400000</v>
      </c>
      <c r="H27" s="263" t="s">
        <v>64</v>
      </c>
      <c r="J27" s="4"/>
      <c r="K27" s="140"/>
      <c r="L27" s="140"/>
      <c r="M27" s="186"/>
      <c r="N27" s="140"/>
      <c r="O27" s="140"/>
      <c r="P27" s="8"/>
      <c r="Q27" s="3"/>
      <c r="R27" s="8"/>
      <c r="S27" s="39">
        <v>58</v>
      </c>
      <c r="T27" s="70">
        <v>12000</v>
      </c>
      <c r="U27" s="41">
        <v>8</v>
      </c>
      <c r="V27" s="46">
        <f t="shared" si="0"/>
        <v>96000</v>
      </c>
      <c r="X27" s="70">
        <v>12000</v>
      </c>
      <c r="Y27" s="41">
        <v>0</v>
      </c>
      <c r="Z27" s="46">
        <f t="shared" si="5"/>
        <v>0</v>
      </c>
    </row>
    <row r="28" spans="1:26" s="7" customFormat="1" ht="19.5" customHeight="1" x14ac:dyDescent="0.15">
      <c r="A28" s="161" t="s">
        <v>63</v>
      </c>
      <c r="B28" s="84"/>
      <c r="C28" s="94">
        <v>479669</v>
      </c>
      <c r="D28" s="79"/>
      <c r="E28" s="135">
        <v>534536</v>
      </c>
      <c r="F28" s="79"/>
      <c r="G28" s="176">
        <v>100000</v>
      </c>
      <c r="H28" s="265" t="s">
        <v>69</v>
      </c>
      <c r="J28" s="4"/>
      <c r="K28" s="140"/>
      <c r="L28" s="140"/>
      <c r="M28" s="186"/>
      <c r="N28" s="140"/>
      <c r="O28" s="140"/>
      <c r="P28" s="8"/>
      <c r="Q28" s="3"/>
      <c r="R28" s="8"/>
      <c r="S28" s="109"/>
      <c r="T28" s="70"/>
      <c r="U28" s="41"/>
      <c r="V28" s="46"/>
      <c r="X28" s="70"/>
      <c r="Y28" s="45"/>
      <c r="Z28" s="46"/>
    </row>
    <row r="29" spans="1:26" s="7" customFormat="1" ht="15.75" customHeight="1" x14ac:dyDescent="0.15">
      <c r="A29" s="2" t="s">
        <v>65</v>
      </c>
      <c r="B29" s="84"/>
      <c r="C29" s="94">
        <v>155832</v>
      </c>
      <c r="D29" s="112"/>
      <c r="E29" s="134">
        <v>51664</v>
      </c>
      <c r="F29" s="173"/>
      <c r="G29" s="177">
        <v>77000</v>
      </c>
      <c r="H29" s="201" t="s">
        <v>51</v>
      </c>
      <c r="J29" s="187"/>
      <c r="K29" s="187"/>
      <c r="L29" s="187"/>
      <c r="M29" s="188"/>
      <c r="N29" s="187"/>
      <c r="O29" s="187"/>
      <c r="P29" s="8"/>
      <c r="Q29" s="9"/>
      <c r="R29" s="8"/>
      <c r="S29" s="36">
        <v>59</v>
      </c>
      <c r="T29" s="70">
        <v>12000</v>
      </c>
      <c r="U29" s="41">
        <v>5</v>
      </c>
      <c r="V29" s="46">
        <f t="shared" si="0"/>
        <v>60000</v>
      </c>
      <c r="X29" s="70">
        <v>12000</v>
      </c>
      <c r="Y29" s="45">
        <v>0</v>
      </c>
      <c r="Z29" s="46">
        <f t="shared" si="5"/>
        <v>0</v>
      </c>
    </row>
    <row r="30" spans="1:26" s="25" customFormat="1" ht="19.5" customHeight="1" x14ac:dyDescent="0.15">
      <c r="A30" s="2" t="s">
        <v>73</v>
      </c>
      <c r="B30" s="86"/>
      <c r="C30" s="94">
        <v>185632</v>
      </c>
      <c r="D30" s="112"/>
      <c r="E30" s="134">
        <v>45078</v>
      </c>
      <c r="F30" s="173"/>
      <c r="G30" s="177">
        <v>50000</v>
      </c>
      <c r="H30" s="240" t="s">
        <v>52</v>
      </c>
      <c r="I30" s="7"/>
      <c r="J30" s="199"/>
      <c r="K30" s="199"/>
      <c r="L30" s="199"/>
      <c r="M30" s="188"/>
      <c r="N30" s="187"/>
      <c r="O30" s="187"/>
      <c r="P30" s="8"/>
      <c r="Q30" s="108"/>
      <c r="R30" s="8"/>
      <c r="S30" s="36">
        <v>60</v>
      </c>
      <c r="T30" s="70">
        <v>12000</v>
      </c>
      <c r="U30" s="45">
        <v>5</v>
      </c>
      <c r="V30" s="46">
        <f t="shared" si="0"/>
        <v>60000</v>
      </c>
      <c r="W30" s="7"/>
      <c r="X30" s="70">
        <v>12000</v>
      </c>
      <c r="Y30" s="41">
        <v>0</v>
      </c>
      <c r="Z30" s="46">
        <f t="shared" si="5"/>
        <v>0</v>
      </c>
    </row>
    <row r="31" spans="1:26" ht="19.5" customHeight="1" x14ac:dyDescent="0.15">
      <c r="A31" s="31" t="s">
        <v>74</v>
      </c>
      <c r="B31" s="96"/>
      <c r="C31" s="94">
        <v>20770</v>
      </c>
      <c r="D31" s="112"/>
      <c r="E31" s="95">
        <v>0</v>
      </c>
      <c r="F31" s="174"/>
      <c r="G31" s="178">
        <v>20000</v>
      </c>
      <c r="H31" s="200" t="s">
        <v>58</v>
      </c>
      <c r="I31" s="7"/>
      <c r="J31" s="181"/>
      <c r="K31" s="141"/>
      <c r="L31" s="141"/>
      <c r="M31" s="189"/>
      <c r="N31" s="141"/>
      <c r="O31" s="141"/>
      <c r="P31" s="8"/>
      <c r="R31" s="8"/>
      <c r="S31" s="39">
        <v>61</v>
      </c>
      <c r="T31" s="70">
        <v>12000</v>
      </c>
      <c r="U31" s="41">
        <v>6</v>
      </c>
      <c r="V31" s="46">
        <f t="shared" si="0"/>
        <v>72000</v>
      </c>
      <c r="W31" s="7"/>
      <c r="X31" s="70">
        <v>12000</v>
      </c>
      <c r="Y31" s="41">
        <v>0</v>
      </c>
      <c r="Z31" s="46">
        <f t="shared" si="5"/>
        <v>0</v>
      </c>
    </row>
    <row r="32" spans="1:26" ht="19.5" customHeight="1" thickBot="1" x14ac:dyDescent="0.2">
      <c r="A32" s="179" t="s">
        <v>66</v>
      </c>
      <c r="B32" s="180"/>
      <c r="C32" s="97">
        <f>C19-(SUM(C20:C31))</f>
        <v>2656402</v>
      </c>
      <c r="D32" s="113"/>
      <c r="E32" s="169">
        <v>2888405</v>
      </c>
      <c r="F32" s="174"/>
      <c r="G32" s="167">
        <f>G19-F21-G25-G26-G27-G28-G29-G30-G31</f>
        <v>2888405</v>
      </c>
      <c r="H32" s="230"/>
      <c r="I32" s="7"/>
      <c r="J32" s="115"/>
      <c r="K32" s="10"/>
      <c r="L32" s="7"/>
      <c r="M32" s="184"/>
      <c r="N32" s="8"/>
      <c r="O32" s="8"/>
      <c r="P32" s="8"/>
      <c r="Q32" s="3"/>
      <c r="R32" s="7"/>
      <c r="S32" s="36">
        <v>63</v>
      </c>
      <c r="T32" s="70">
        <v>12000</v>
      </c>
      <c r="U32" s="41">
        <v>5</v>
      </c>
      <c r="V32" s="46">
        <f t="shared" si="0"/>
        <v>60000</v>
      </c>
      <c r="W32" s="7"/>
      <c r="X32" s="70">
        <v>12000</v>
      </c>
      <c r="Y32" s="41">
        <v>2</v>
      </c>
      <c r="Z32" s="46">
        <f t="shared" si="5"/>
        <v>24000</v>
      </c>
    </row>
    <row r="33" spans="1:26" ht="19.5" customHeight="1" thickTop="1" thickBot="1" x14ac:dyDescent="0.2">
      <c r="A33" s="34" t="s">
        <v>4</v>
      </c>
      <c r="B33" s="92"/>
      <c r="C33" s="91">
        <f>SUM(C22:C32)</f>
        <v>5363415</v>
      </c>
      <c r="D33" s="114"/>
      <c r="E33" s="170">
        <f>SUM(E21:E32)</f>
        <v>4854415</v>
      </c>
      <c r="F33" s="175"/>
      <c r="G33" s="171">
        <f>SUM(G22:G32)</f>
        <v>4985405</v>
      </c>
      <c r="H33" s="238"/>
      <c r="I33" s="7"/>
      <c r="J33" s="136"/>
      <c r="K33" s="7"/>
      <c r="L33" s="7"/>
      <c r="M33" s="184"/>
      <c r="N33" s="8"/>
      <c r="O33" s="8"/>
      <c r="P33" s="8"/>
      <c r="Q33" s="3"/>
      <c r="R33" s="7"/>
      <c r="S33" s="39">
        <v>1</v>
      </c>
      <c r="T33" s="70">
        <v>12000</v>
      </c>
      <c r="U33" s="41">
        <v>6</v>
      </c>
      <c r="V33" s="46">
        <f t="shared" si="0"/>
        <v>72000</v>
      </c>
      <c r="W33" s="7"/>
      <c r="X33" s="70">
        <v>12000</v>
      </c>
      <c r="Y33" s="41">
        <v>3</v>
      </c>
      <c r="Z33" s="46">
        <f t="shared" si="5"/>
        <v>36000</v>
      </c>
    </row>
    <row r="34" spans="1:26" ht="18" customHeight="1" x14ac:dyDescent="0.15">
      <c r="A34" s="172" t="s">
        <v>57</v>
      </c>
      <c r="B34" s="9"/>
      <c r="C34" s="9"/>
      <c r="D34" s="9"/>
      <c r="E34" s="9"/>
      <c r="F34" s="9"/>
      <c r="G34" s="9"/>
      <c r="H34" s="9"/>
      <c r="I34" s="7"/>
      <c r="J34" s="115"/>
      <c r="K34" s="7"/>
      <c r="L34" s="7"/>
      <c r="M34" s="8"/>
      <c r="N34" s="8"/>
      <c r="O34" s="8"/>
      <c r="P34" s="8"/>
      <c r="Q34" s="3"/>
      <c r="R34" s="7"/>
      <c r="S34" s="36">
        <v>2</v>
      </c>
      <c r="T34" s="70">
        <v>12000</v>
      </c>
      <c r="U34" s="41">
        <v>4</v>
      </c>
      <c r="V34" s="46">
        <f t="shared" si="0"/>
        <v>48000</v>
      </c>
      <c r="W34" s="7"/>
      <c r="X34" s="70">
        <v>12000</v>
      </c>
      <c r="Y34" s="41">
        <v>1</v>
      </c>
      <c r="Z34" s="46">
        <f t="shared" si="5"/>
        <v>12000</v>
      </c>
    </row>
    <row r="35" spans="1:26" ht="19.5" customHeight="1" x14ac:dyDescent="0.15">
      <c r="A35" s="35" t="s">
        <v>67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R35" s="7"/>
      <c r="S35" s="39">
        <v>10</v>
      </c>
      <c r="T35" s="70">
        <v>12000</v>
      </c>
      <c r="U35" s="41">
        <v>3</v>
      </c>
      <c r="V35" s="46">
        <f t="shared" ref="V35:V49" si="6">T35*U35</f>
        <v>36000</v>
      </c>
      <c r="W35" s="7"/>
      <c r="X35" s="70">
        <v>12000</v>
      </c>
      <c r="Y35" s="41">
        <v>2</v>
      </c>
      <c r="Z35" s="46">
        <f t="shared" si="5"/>
        <v>24000</v>
      </c>
    </row>
    <row r="36" spans="1:26" ht="19.5" customHeight="1" x14ac:dyDescent="0.15">
      <c r="A36" s="35" t="s">
        <v>68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  <c r="O36" s="8"/>
      <c r="P36" s="8"/>
      <c r="Q36" s="3"/>
      <c r="R36" s="7"/>
      <c r="S36" s="36">
        <v>11</v>
      </c>
      <c r="T36" s="70">
        <v>12000</v>
      </c>
      <c r="U36" s="41">
        <v>2</v>
      </c>
      <c r="V36" s="46">
        <f t="shared" si="6"/>
        <v>24000</v>
      </c>
      <c r="W36" s="7"/>
      <c r="X36" s="70">
        <v>12000</v>
      </c>
      <c r="Y36" s="41">
        <v>0</v>
      </c>
      <c r="Z36" s="46">
        <f t="shared" si="5"/>
        <v>0</v>
      </c>
    </row>
    <row r="37" spans="1:26" ht="19.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8"/>
      <c r="O37" s="8"/>
      <c r="P37" s="8"/>
      <c r="R37" s="7"/>
      <c r="S37" s="36">
        <v>12</v>
      </c>
      <c r="T37" s="70">
        <v>12000</v>
      </c>
      <c r="U37" s="41">
        <v>5</v>
      </c>
      <c r="V37" s="46">
        <f t="shared" si="6"/>
        <v>60000</v>
      </c>
      <c r="W37" s="7"/>
      <c r="X37" s="70">
        <v>12000</v>
      </c>
      <c r="Y37" s="48">
        <v>4</v>
      </c>
      <c r="Z37" s="46">
        <f t="shared" si="5"/>
        <v>48000</v>
      </c>
    </row>
    <row r="38" spans="1:26" ht="19.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8"/>
      <c r="O38" s="8"/>
      <c r="P38" s="8"/>
      <c r="Q38" s="3"/>
      <c r="R38" s="7"/>
      <c r="S38" s="36">
        <v>13</v>
      </c>
      <c r="T38" s="70">
        <v>12000</v>
      </c>
      <c r="U38" s="48">
        <v>1</v>
      </c>
      <c r="V38" s="46">
        <f t="shared" si="6"/>
        <v>12000</v>
      </c>
      <c r="W38" s="7"/>
      <c r="X38" s="70">
        <v>12000</v>
      </c>
      <c r="Y38" s="49">
        <v>3</v>
      </c>
      <c r="Z38" s="46">
        <f t="shared" si="5"/>
        <v>36000</v>
      </c>
    </row>
    <row r="39" spans="1:26" ht="19.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8"/>
      <c r="O39" s="8"/>
      <c r="P39" s="8"/>
      <c r="Q39" s="3"/>
      <c r="R39" s="7"/>
      <c r="S39" s="36">
        <v>14</v>
      </c>
      <c r="T39" s="70">
        <v>12000</v>
      </c>
      <c r="U39" s="49">
        <v>3</v>
      </c>
      <c r="V39" s="46">
        <f t="shared" si="6"/>
        <v>36000</v>
      </c>
      <c r="W39" s="7"/>
      <c r="X39" s="70">
        <v>12000</v>
      </c>
      <c r="Y39" s="49">
        <v>5</v>
      </c>
      <c r="Z39" s="46">
        <f t="shared" si="5"/>
        <v>60000</v>
      </c>
    </row>
    <row r="40" spans="1:26" ht="19.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8"/>
      <c r="O40" s="8"/>
      <c r="P40" s="8"/>
      <c r="Q40" s="3"/>
      <c r="R40" s="7"/>
      <c r="S40" s="36">
        <v>15</v>
      </c>
      <c r="T40" s="70">
        <v>12000</v>
      </c>
      <c r="U40" s="49">
        <v>4</v>
      </c>
      <c r="V40" s="46">
        <f t="shared" si="6"/>
        <v>48000</v>
      </c>
      <c r="W40" s="7"/>
      <c r="X40" s="70">
        <v>12000</v>
      </c>
      <c r="Y40" s="49">
        <v>3</v>
      </c>
      <c r="Z40" s="46">
        <f t="shared" si="5"/>
        <v>36000</v>
      </c>
    </row>
    <row r="41" spans="1:26" ht="19.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8"/>
      <c r="O41" s="8"/>
      <c r="P41" s="8"/>
      <c r="Q41" s="3"/>
      <c r="R41" s="7"/>
      <c r="S41" s="36">
        <v>16</v>
      </c>
      <c r="T41" s="70">
        <v>12000</v>
      </c>
      <c r="U41" s="49">
        <v>3</v>
      </c>
      <c r="V41" s="46">
        <f t="shared" si="6"/>
        <v>36000</v>
      </c>
      <c r="W41" s="7"/>
      <c r="X41" s="70">
        <v>12000</v>
      </c>
      <c r="Y41" s="49">
        <v>7</v>
      </c>
      <c r="Z41" s="46">
        <f t="shared" si="5"/>
        <v>84000</v>
      </c>
    </row>
    <row r="42" spans="1:26" ht="19.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8"/>
      <c r="O42" s="8"/>
      <c r="P42" s="8"/>
      <c r="Q42" s="3"/>
      <c r="R42" s="7"/>
      <c r="S42" s="36">
        <v>17</v>
      </c>
      <c r="T42" s="70">
        <v>12000</v>
      </c>
      <c r="U42" s="49">
        <v>5</v>
      </c>
      <c r="V42" s="46">
        <f t="shared" si="6"/>
        <v>60000</v>
      </c>
      <c r="W42" s="7"/>
      <c r="X42" s="70">
        <v>12000</v>
      </c>
      <c r="Y42" s="49">
        <v>2</v>
      </c>
      <c r="Z42" s="46">
        <f t="shared" si="5"/>
        <v>24000</v>
      </c>
    </row>
    <row r="43" spans="1:26" ht="19.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8"/>
      <c r="O43" s="8"/>
      <c r="P43" s="8"/>
      <c r="Q43" s="3"/>
      <c r="R43" s="7"/>
      <c r="S43" s="36">
        <v>18</v>
      </c>
      <c r="T43" s="70">
        <v>12000</v>
      </c>
      <c r="U43" s="49">
        <v>1</v>
      </c>
      <c r="V43" s="46">
        <f t="shared" si="6"/>
        <v>12000</v>
      </c>
      <c r="W43" s="7"/>
      <c r="X43" s="70">
        <v>12000</v>
      </c>
      <c r="Y43" s="49">
        <v>8</v>
      </c>
      <c r="Z43" s="46">
        <f t="shared" si="5"/>
        <v>96000</v>
      </c>
    </row>
    <row r="44" spans="1:26" ht="19.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8"/>
      <c r="O44" s="8"/>
      <c r="P44" s="8"/>
      <c r="Q44" s="3"/>
      <c r="R44" s="7"/>
      <c r="S44" s="36">
        <v>19</v>
      </c>
      <c r="T44" s="70">
        <v>12000</v>
      </c>
      <c r="U44" s="49">
        <v>5</v>
      </c>
      <c r="V44" s="46">
        <f t="shared" si="6"/>
        <v>60000</v>
      </c>
      <c r="W44" s="7"/>
      <c r="X44" s="70">
        <v>12000</v>
      </c>
      <c r="Y44" s="49">
        <v>6</v>
      </c>
      <c r="Z44" s="46">
        <f t="shared" si="5"/>
        <v>72000</v>
      </c>
    </row>
    <row r="45" spans="1:26" ht="19.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8"/>
      <c r="O45" s="8"/>
      <c r="P45" s="8"/>
      <c r="Q45" s="3"/>
      <c r="R45" s="7"/>
      <c r="S45" s="36">
        <v>20</v>
      </c>
      <c r="T45" s="70">
        <v>12000</v>
      </c>
      <c r="U45" s="49">
        <v>8</v>
      </c>
      <c r="V45" s="46">
        <f t="shared" si="6"/>
        <v>96000</v>
      </c>
      <c r="W45" s="7"/>
      <c r="X45" s="70">
        <v>12000</v>
      </c>
      <c r="Y45" s="49">
        <v>6</v>
      </c>
      <c r="Z45" s="46">
        <f t="shared" si="5"/>
        <v>72000</v>
      </c>
    </row>
    <row r="46" spans="1:26" ht="19.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8"/>
      <c r="O46" s="8"/>
      <c r="P46" s="8"/>
      <c r="Q46" s="3"/>
      <c r="R46" s="7"/>
      <c r="S46" s="36">
        <v>21</v>
      </c>
      <c r="T46" s="70">
        <v>12000</v>
      </c>
      <c r="U46" s="49">
        <v>9</v>
      </c>
      <c r="V46" s="46">
        <f t="shared" si="6"/>
        <v>108000</v>
      </c>
      <c r="W46" s="7"/>
      <c r="X46" s="70">
        <v>12000</v>
      </c>
      <c r="Y46" s="49">
        <v>2</v>
      </c>
      <c r="Z46" s="46">
        <f t="shared" si="5"/>
        <v>24000</v>
      </c>
    </row>
    <row r="47" spans="1:26" ht="19.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8"/>
      <c r="O47" s="8"/>
      <c r="P47" s="8"/>
      <c r="Q47" s="3"/>
      <c r="R47" s="9"/>
      <c r="S47" s="36">
        <v>22</v>
      </c>
      <c r="T47" s="70">
        <v>12000</v>
      </c>
      <c r="U47" s="49">
        <v>2</v>
      </c>
      <c r="V47" s="46">
        <f t="shared" si="6"/>
        <v>24000</v>
      </c>
      <c r="W47" s="7"/>
      <c r="X47" s="70">
        <v>12000</v>
      </c>
      <c r="Y47" s="49">
        <v>1</v>
      </c>
      <c r="Z47" s="46">
        <f t="shared" si="5"/>
        <v>12000</v>
      </c>
    </row>
    <row r="48" spans="1:26" ht="19.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8"/>
      <c r="P48" s="8"/>
      <c r="Q48" s="3"/>
      <c r="R48" s="7"/>
      <c r="S48" s="36">
        <v>23</v>
      </c>
      <c r="T48" s="70">
        <v>12000</v>
      </c>
      <c r="U48" s="49">
        <v>6</v>
      </c>
      <c r="V48" s="46">
        <f t="shared" si="6"/>
        <v>72000</v>
      </c>
      <c r="W48" s="7"/>
      <c r="X48" s="70">
        <v>12000</v>
      </c>
      <c r="Y48" s="49">
        <v>0</v>
      </c>
      <c r="Z48" s="46">
        <f t="shared" ref="Z48:Z53" si="7">X48*Y48</f>
        <v>0</v>
      </c>
    </row>
    <row r="49" spans="1:26" ht="19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8"/>
      <c r="O49" s="8"/>
      <c r="P49" s="8"/>
      <c r="S49" s="36">
        <v>24</v>
      </c>
      <c r="T49" s="70">
        <v>12000</v>
      </c>
      <c r="U49" s="49">
        <v>4</v>
      </c>
      <c r="V49" s="46">
        <f t="shared" si="6"/>
        <v>48000</v>
      </c>
      <c r="W49" s="7"/>
      <c r="X49" s="70">
        <v>12000</v>
      </c>
      <c r="Y49" s="49">
        <v>0</v>
      </c>
      <c r="Z49" s="46">
        <f t="shared" si="7"/>
        <v>0</v>
      </c>
    </row>
    <row r="50" spans="1:26" ht="19.5" customHeight="1" thickBo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8"/>
      <c r="O50" s="8"/>
      <c r="P50" s="8"/>
      <c r="Q50" s="8"/>
      <c r="S50" s="104">
        <v>25</v>
      </c>
      <c r="T50" s="222">
        <v>9000</v>
      </c>
      <c r="U50" s="105">
        <v>6</v>
      </c>
      <c r="V50" s="106">
        <f>T50*U50</f>
        <v>54000</v>
      </c>
      <c r="W50" s="7"/>
      <c r="X50" s="70">
        <v>9000</v>
      </c>
      <c r="Y50" s="49">
        <v>0</v>
      </c>
      <c r="Z50" s="46">
        <f t="shared" si="7"/>
        <v>0</v>
      </c>
    </row>
    <row r="51" spans="1:26" ht="19.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  <c r="O51" s="8"/>
      <c r="P51" s="8"/>
      <c r="Q51" s="8"/>
      <c r="R51" s="212" t="s">
        <v>31</v>
      </c>
      <c r="S51" s="223">
        <v>26</v>
      </c>
      <c r="T51" s="224">
        <v>9000</v>
      </c>
      <c r="U51" s="225">
        <v>2</v>
      </c>
      <c r="V51" s="226">
        <f>T51*U51</f>
        <v>18000</v>
      </c>
      <c r="W51" s="7"/>
      <c r="X51" s="70">
        <v>9000</v>
      </c>
      <c r="Y51" s="49">
        <v>0</v>
      </c>
      <c r="Z51" s="46">
        <f t="shared" si="7"/>
        <v>0</v>
      </c>
    </row>
    <row r="52" spans="1:26" ht="19.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8"/>
      <c r="O52" s="8"/>
      <c r="P52" s="8"/>
      <c r="Q52" s="8"/>
      <c r="R52" s="7"/>
      <c r="S52" s="104">
        <v>27</v>
      </c>
      <c r="T52" s="70">
        <v>9000</v>
      </c>
      <c r="U52" s="105">
        <v>6</v>
      </c>
      <c r="V52" s="106">
        <f>T52*U52</f>
        <v>54000</v>
      </c>
      <c r="W52" s="7"/>
      <c r="X52" s="70">
        <v>9000</v>
      </c>
      <c r="Y52" s="49">
        <v>1</v>
      </c>
      <c r="Z52" s="46">
        <f t="shared" si="7"/>
        <v>9000</v>
      </c>
    </row>
    <row r="53" spans="1:26" ht="19.5" customHeight="1" thickBo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8"/>
      <c r="O53" s="8"/>
      <c r="P53" s="8"/>
      <c r="Q53" s="3"/>
      <c r="R53" s="7"/>
      <c r="S53" s="47">
        <v>28</v>
      </c>
      <c r="T53" s="98">
        <v>9000</v>
      </c>
      <c r="U53" s="99">
        <v>4</v>
      </c>
      <c r="V53" s="100">
        <f>T53*U53</f>
        <v>36000</v>
      </c>
      <c r="W53" s="7"/>
      <c r="X53" s="107">
        <v>9000</v>
      </c>
      <c r="Y53" s="99">
        <v>3</v>
      </c>
      <c r="Z53" s="100">
        <f t="shared" si="7"/>
        <v>27000</v>
      </c>
    </row>
    <row r="54" spans="1:26" ht="19.5" customHeight="1" thickTop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7"/>
      <c r="S54" s="50" t="s">
        <v>8</v>
      </c>
      <c r="T54" s="101"/>
      <c r="U54" s="102">
        <f>SUM(U3:U53)</f>
        <v>241</v>
      </c>
      <c r="V54" s="103">
        <f>SUM(V3:V53)</f>
        <v>2046000</v>
      </c>
      <c r="W54" s="7"/>
      <c r="X54" s="50" t="s">
        <v>8</v>
      </c>
      <c r="Y54" s="102">
        <f>SUM(Y3:Y53)</f>
        <v>61</v>
      </c>
      <c r="Z54" s="102">
        <f>SUM(Z3:Z53)</f>
        <v>720000</v>
      </c>
    </row>
    <row r="55" spans="1:26" ht="19.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8"/>
      <c r="O55" s="8"/>
      <c r="P55" s="8"/>
      <c r="Q55" s="8"/>
      <c r="W55" s="7"/>
    </row>
    <row r="56" spans="1:26" ht="19.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8"/>
      <c r="O56" s="8"/>
      <c r="P56" s="8"/>
      <c r="Q56" s="8"/>
      <c r="W56" s="7"/>
    </row>
    <row r="57" spans="1:26" ht="19.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8"/>
      <c r="O57" s="8"/>
      <c r="P57" s="8"/>
      <c r="Q57" s="8"/>
    </row>
  </sheetData>
  <mergeCells count="7">
    <mergeCell ref="A1:H1"/>
    <mergeCell ref="B4:C4"/>
    <mergeCell ref="D4:E4"/>
    <mergeCell ref="L3:M3"/>
    <mergeCell ref="P3:Q3"/>
    <mergeCell ref="N3:O3"/>
    <mergeCell ref="F4:G4"/>
  </mergeCells>
  <phoneticPr fontId="6"/>
  <pageMargins left="0.59055118110236227" right="0.19685039370078741" top="0.59055118110236227" bottom="0.39370078740157483" header="0.51181102362204722" footer="0.51181102362204722"/>
  <pageSetup paperSize="9" scale="71" orientation="portrait" horizontalDpi="360" verticalDpi="360" r:id="rId1"/>
  <headerFooter alignWithMargins="0">
    <oddHeader>&amp;R&amp;D</oddHeader>
  </headerFooter>
  <colBreaks count="1" manualBreakCount="1">
    <brk id="8" max="5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H30予算</vt:lpstr>
      <vt:lpstr>H30予算!Print_Area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tetsuo</dc:creator>
  <cp:lastModifiedBy>user</cp:lastModifiedBy>
  <cp:lastPrinted>2018-03-20T01:10:10Z</cp:lastPrinted>
  <dcterms:created xsi:type="dcterms:W3CDTF">2009-04-05T07:39:57Z</dcterms:created>
  <dcterms:modified xsi:type="dcterms:W3CDTF">2018-03-29T00:54:46Z</dcterms:modified>
</cp:coreProperties>
</file>