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球朋会幹事会(常任・年度）\"/>
    </mc:Choice>
  </mc:AlternateContent>
  <bookViews>
    <workbookView xWindow="0" yWindow="0" windowWidth="15240" windowHeight="7695"/>
  </bookViews>
  <sheets>
    <sheet name="平成29実績" sheetId="18" r:id="rId1"/>
  </sheets>
  <definedNames>
    <definedName name="_xlnm.Print_Area" localSheetId="0">平成29実績!$A$1:$AG$65</definedName>
  </definedNames>
  <calcPr calcId="152511"/>
</workbook>
</file>

<file path=xl/calcChain.xml><?xml version="1.0" encoding="utf-8"?>
<calcChain xmlns="http://schemas.openxmlformats.org/spreadsheetml/2006/main">
  <c r="H34" i="18" l="1"/>
  <c r="H33" i="18"/>
  <c r="H32" i="18"/>
  <c r="H31" i="18"/>
  <c r="H30" i="18"/>
  <c r="H27" i="18"/>
  <c r="H26" i="18"/>
  <c r="H25" i="18"/>
  <c r="H21" i="18"/>
  <c r="H19" i="18"/>
  <c r="H6" i="18"/>
  <c r="F7" i="18"/>
  <c r="T11" i="18" l="1"/>
  <c r="P17" i="18"/>
  <c r="R17" i="18"/>
  <c r="P10" i="18"/>
  <c r="F6" i="18" l="1"/>
  <c r="K19" i="18" l="1"/>
  <c r="K22" i="18" s="1"/>
  <c r="K26" i="18" s="1"/>
  <c r="S9" i="18" l="1"/>
  <c r="T9" i="18" s="1"/>
  <c r="S8" i="18"/>
  <c r="T8" i="18" s="1"/>
  <c r="R9" i="18"/>
  <c r="R6" i="18"/>
  <c r="G19" i="18" l="1"/>
  <c r="G33" i="18" s="1"/>
  <c r="G34" i="18" l="1"/>
  <c r="AF62" i="18" l="1"/>
  <c r="AB62" i="18"/>
  <c r="AG61" i="18"/>
  <c r="AC61" i="18"/>
  <c r="AG60" i="18"/>
  <c r="AC60" i="18"/>
  <c r="AG59" i="18"/>
  <c r="AC59" i="18"/>
  <c r="AG58" i="18"/>
  <c r="AC58" i="18"/>
  <c r="AG57" i="18"/>
  <c r="AC57" i="18"/>
  <c r="AG56" i="18"/>
  <c r="AC56" i="18"/>
  <c r="AG55" i="18"/>
  <c r="AC55" i="18"/>
  <c r="AG54" i="18"/>
  <c r="AC54" i="18"/>
  <c r="AG53" i="18"/>
  <c r="AC53" i="18"/>
  <c r="AG52" i="18"/>
  <c r="AC52" i="18"/>
  <c r="AG51" i="18"/>
  <c r="AC51" i="18"/>
  <c r="AG50" i="18"/>
  <c r="AC50" i="18"/>
  <c r="AG49" i="18"/>
  <c r="AC49" i="18"/>
  <c r="AG48" i="18"/>
  <c r="AC48" i="18"/>
  <c r="AG47" i="18"/>
  <c r="AC47" i="18"/>
  <c r="AG46" i="18"/>
  <c r="AC46" i="18"/>
  <c r="AG45" i="18"/>
  <c r="AC45" i="18"/>
  <c r="AG44" i="18"/>
  <c r="AC44" i="18"/>
  <c r="AG43" i="18"/>
  <c r="AC43" i="18"/>
  <c r="AG42" i="18"/>
  <c r="AC42" i="18"/>
  <c r="AG41" i="18"/>
  <c r="AC41" i="18"/>
  <c r="AG40" i="18"/>
  <c r="AC40" i="18"/>
  <c r="AG39" i="18"/>
  <c r="AC39" i="18"/>
  <c r="AG38" i="18"/>
  <c r="AC38" i="18"/>
  <c r="AG37" i="18"/>
  <c r="AC37" i="18"/>
  <c r="AG35" i="18"/>
  <c r="AC35" i="18"/>
  <c r="AG34" i="18"/>
  <c r="AC34" i="18"/>
  <c r="AG33" i="18"/>
  <c r="AC33" i="18"/>
  <c r="AG32" i="18"/>
  <c r="AC32" i="18"/>
  <c r="AG31" i="18"/>
  <c r="AC31" i="18"/>
  <c r="AG30" i="18"/>
  <c r="AC30" i="18"/>
  <c r="AG27" i="18"/>
  <c r="AC27" i="18"/>
  <c r="AG25" i="18"/>
  <c r="AC25" i="18"/>
  <c r="AG24" i="18"/>
  <c r="AC24" i="18"/>
  <c r="AG22" i="18"/>
  <c r="AC22" i="18"/>
  <c r="AG21" i="18"/>
  <c r="AC21" i="18"/>
  <c r="D21" i="18"/>
  <c r="B21" i="18"/>
  <c r="AG20" i="18"/>
  <c r="AC20" i="18"/>
  <c r="AG19" i="18"/>
  <c r="AC19" i="18"/>
  <c r="C19" i="18"/>
  <c r="C33" i="18" s="1"/>
  <c r="AG18" i="18"/>
  <c r="AC18" i="18"/>
  <c r="AG17" i="18"/>
  <c r="AC17" i="18"/>
  <c r="AG16" i="18"/>
  <c r="AC16" i="18"/>
  <c r="AG15" i="18"/>
  <c r="AC15" i="18"/>
  <c r="AG14" i="18"/>
  <c r="AC14" i="18"/>
  <c r="S14" i="18"/>
  <c r="R14" i="18"/>
  <c r="P14" i="18"/>
  <c r="AG13" i="18"/>
  <c r="AC13" i="18"/>
  <c r="D13" i="18"/>
  <c r="B13" i="18"/>
  <c r="AG12" i="18"/>
  <c r="AC12" i="18"/>
  <c r="AG11" i="18"/>
  <c r="AC11" i="18"/>
  <c r="AG10" i="18"/>
  <c r="AC10" i="18"/>
  <c r="Q10" i="18"/>
  <c r="O10" i="18"/>
  <c r="AG9" i="18"/>
  <c r="AC9" i="18"/>
  <c r="P9" i="18"/>
  <c r="AG8" i="18"/>
  <c r="AC8" i="18"/>
  <c r="R8" i="18"/>
  <c r="P8" i="18"/>
  <c r="AG7" i="18"/>
  <c r="AC7" i="18"/>
  <c r="Q7" i="18"/>
  <c r="O7" i="18"/>
  <c r="B7" i="18"/>
  <c r="AG6" i="18"/>
  <c r="AC6" i="18"/>
  <c r="S6" i="18"/>
  <c r="T6" i="18" s="1"/>
  <c r="P6" i="18"/>
  <c r="B6" i="18"/>
  <c r="AG5" i="18"/>
  <c r="AC5" i="18"/>
  <c r="S5" i="18"/>
  <c r="T5" i="18" s="1"/>
  <c r="R5" i="18"/>
  <c r="P5" i="18"/>
  <c r="AG4" i="18"/>
  <c r="AC4" i="18"/>
  <c r="AG3" i="18"/>
  <c r="AC3" i="18"/>
  <c r="O17" i="18" l="1"/>
  <c r="T7" i="18"/>
  <c r="T17" i="18" s="1"/>
  <c r="S10" i="18"/>
  <c r="Q17" i="18"/>
  <c r="AC62" i="18"/>
  <c r="AG62" i="18"/>
  <c r="S7" i="18"/>
  <c r="T14" i="18"/>
  <c r="R10" i="18"/>
  <c r="R7" i="18"/>
  <c r="C34" i="18"/>
  <c r="E18" i="18"/>
  <c r="P7" i="18"/>
  <c r="S17" i="18" l="1"/>
  <c r="T10" i="18"/>
  <c r="D6" i="18" l="1"/>
  <c r="E19" i="18"/>
  <c r="E33" i="18" s="1"/>
  <c r="D7" i="18"/>
  <c r="E34" i="18" l="1"/>
</calcChain>
</file>

<file path=xl/comments1.xml><?xml version="1.0" encoding="utf-8"?>
<comments xmlns="http://schemas.openxmlformats.org/spreadsheetml/2006/main">
  <authors>
    <author>user1</author>
  </authors>
  <commentLis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user1:</t>
        </r>
        <r>
          <rPr>
            <sz val="9"/>
            <color indexed="81"/>
            <rFont val="ＭＳ Ｐゴシック"/>
            <family val="3"/>
            <charset val="128"/>
          </rPr>
          <t xml:space="preserve">
S43　冨樫：6,000
H25　大内：3,000
S42　坂本他4名：18,000</t>
        </r>
      </text>
    </comment>
    <comment ref="M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user1:</t>
        </r>
        <r>
          <rPr>
            <sz val="9"/>
            <color indexed="81"/>
            <rFont val="ＭＳ Ｐゴシック"/>
            <family val="3"/>
            <charset val="128"/>
          </rPr>
          <t xml:space="preserve">
・ミス請求で事後修正
・会費請求額が28年、29年で異なるケース</t>
        </r>
      </text>
    </comment>
    <comment ref="O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user1:</t>
        </r>
        <r>
          <rPr>
            <sz val="9"/>
            <color indexed="81"/>
            <rFont val="ＭＳ Ｐゴシック"/>
            <family val="3"/>
            <charset val="128"/>
          </rPr>
          <t xml:space="preserve">
実質52名
2016年分と合算支払者4名あり</t>
        </r>
      </text>
    </comment>
  </commentList>
</comments>
</file>

<file path=xl/sharedStrings.xml><?xml version="1.0" encoding="utf-8"?>
<sst xmlns="http://schemas.openxmlformats.org/spreadsheetml/2006/main" count="96" uniqueCount="84">
  <si>
    <t>科　　　　　　目</t>
  </si>
  <si>
    <t>【収入の部】</t>
  </si>
  <si>
    <t>１．会費</t>
  </si>
  <si>
    <t>　（３）その他</t>
  </si>
  <si>
    <t>合　　　　　計</t>
  </si>
  <si>
    <t>【支出の部】</t>
  </si>
  <si>
    <t>（単位：円)</t>
  </si>
  <si>
    <t>合計</t>
    <rPh sb="0" eb="2">
      <t>ゴウケイ</t>
    </rPh>
    <phoneticPr fontId="8"/>
  </si>
  <si>
    <t>（前年度）</t>
    <rPh sb="1" eb="4">
      <t>ゼンネンド</t>
    </rPh>
    <phoneticPr fontId="8"/>
  </si>
  <si>
    <t>　（２）6,000円会費</t>
    <rPh sb="9" eb="10">
      <t>エン</t>
    </rPh>
    <rPh sb="10" eb="12">
      <t>カイヒ</t>
    </rPh>
    <phoneticPr fontId="8"/>
  </si>
  <si>
    <t>２．その他</t>
    <rPh sb="4" eb="5">
      <t>タ</t>
    </rPh>
    <phoneticPr fontId="8"/>
  </si>
  <si>
    <t>　（１）国立球朋クラブ支援金</t>
    <rPh sb="4" eb="6">
      <t>クニタチ</t>
    </rPh>
    <rPh sb="6" eb="7">
      <t>キュウ</t>
    </rPh>
    <rPh sb="7" eb="8">
      <t>トモ</t>
    </rPh>
    <rPh sb="11" eb="13">
      <t>シエン</t>
    </rPh>
    <rPh sb="13" eb="14">
      <t>キン</t>
    </rPh>
    <phoneticPr fontId="8"/>
  </si>
  <si>
    <t>　（２）預金利息</t>
    <rPh sb="4" eb="6">
      <t>ヨキン</t>
    </rPh>
    <rPh sb="6" eb="8">
      <t>リソク</t>
    </rPh>
    <phoneticPr fontId="8"/>
  </si>
  <si>
    <t>４．前期繰越金</t>
    <phoneticPr fontId="8"/>
  </si>
  <si>
    <t>１．学生援助</t>
    <rPh sb="2" eb="4">
      <t>ガクセイ</t>
    </rPh>
    <rPh sb="4" eb="6">
      <t>エンジョ</t>
    </rPh>
    <phoneticPr fontId="8"/>
  </si>
  <si>
    <t>　（１）通常支援金</t>
    <rPh sb="4" eb="6">
      <t>ツウジョウ</t>
    </rPh>
    <rPh sb="6" eb="8">
      <t>シエン</t>
    </rPh>
    <rPh sb="8" eb="9">
      <t>キン</t>
    </rPh>
    <phoneticPr fontId="8"/>
  </si>
  <si>
    <t>３．決算方法変更関連（過年度修正）</t>
    <rPh sb="2" eb="4">
      <t>ケッサン</t>
    </rPh>
    <rPh sb="4" eb="6">
      <t>ホウホウ</t>
    </rPh>
    <rPh sb="6" eb="8">
      <t>ヘンコウ</t>
    </rPh>
    <rPh sb="8" eb="10">
      <t>カンレン</t>
    </rPh>
    <rPh sb="11" eb="14">
      <t>カネンド</t>
    </rPh>
    <rPh sb="14" eb="16">
      <t>シュウセイ</t>
    </rPh>
    <phoneticPr fontId="8"/>
  </si>
  <si>
    <t>卒年</t>
    <rPh sb="0" eb="1">
      <t>ソツ</t>
    </rPh>
    <rPh sb="1" eb="2">
      <t>ネン</t>
    </rPh>
    <phoneticPr fontId="8"/>
  </si>
  <si>
    <t>人数</t>
    <rPh sb="0" eb="2">
      <t>ニンズウ</t>
    </rPh>
    <phoneticPr fontId="8"/>
  </si>
  <si>
    <t>最大見込額</t>
    <rPh sb="0" eb="2">
      <t>サイダイ</t>
    </rPh>
    <rPh sb="2" eb="4">
      <t>ミコ</t>
    </rPh>
    <rPh sb="4" eb="5">
      <t>ガク</t>
    </rPh>
    <phoneticPr fontId="8"/>
  </si>
  <si>
    <t>6,000円会費</t>
    <rPh sb="5" eb="6">
      <t>エン</t>
    </rPh>
    <rPh sb="6" eb="8">
      <t>カイヒ</t>
    </rPh>
    <phoneticPr fontId="8"/>
  </si>
  <si>
    <t>小計</t>
    <rPh sb="0" eb="2">
      <t>ショウケイケイ</t>
    </rPh>
    <phoneticPr fontId="8"/>
  </si>
  <si>
    <t>会費額</t>
    <rPh sb="0" eb="2">
      <t>カイヒ</t>
    </rPh>
    <rPh sb="2" eb="3">
      <t>ガク</t>
    </rPh>
    <phoneticPr fontId="8"/>
  </si>
  <si>
    <t>会費額</t>
    <phoneticPr fontId="8"/>
  </si>
  <si>
    <t>〔男性会員〕</t>
    <rPh sb="1" eb="3">
      <t>ダンセイ</t>
    </rPh>
    <rPh sb="3" eb="5">
      <t>カイイン</t>
    </rPh>
    <phoneticPr fontId="8"/>
  </si>
  <si>
    <t>〔女性会員〕</t>
    <rPh sb="1" eb="3">
      <t>ジョセイ</t>
    </rPh>
    <rPh sb="3" eb="5">
      <t>カイイン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</si>
  <si>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</si>
  <si>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</si>
  <si>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6,000円会員</t>
    <rPh sb="5" eb="6">
      <t>エン</t>
    </rPh>
    <rPh sb="6" eb="8">
      <t>カイイン</t>
    </rPh>
    <phoneticPr fontId="8"/>
  </si>
  <si>
    <t>平成28年度</t>
    <rPh sb="0" eb="2">
      <t>ヘイセイ</t>
    </rPh>
    <rPh sb="4" eb="6">
      <t>ネンド</t>
    </rPh>
    <phoneticPr fontId="8"/>
  </si>
  <si>
    <t>H29年度予算額</t>
    <phoneticPr fontId="8"/>
  </si>
  <si>
    <t>　＊12,000円会費：昭和53年～平成24年卒、但し平成25年卒までは9,000円。</t>
    <rPh sb="8" eb="9">
      <t>エン</t>
    </rPh>
    <rPh sb="9" eb="11">
      <t>カイヒ</t>
    </rPh>
    <rPh sb="12" eb="14">
      <t>ショウワ</t>
    </rPh>
    <rPh sb="16" eb="17">
      <t>ネン</t>
    </rPh>
    <rPh sb="18" eb="20">
      <t>ヘイセイ</t>
    </rPh>
    <rPh sb="22" eb="23">
      <t>ネン</t>
    </rPh>
    <rPh sb="23" eb="24">
      <t>ソツ</t>
    </rPh>
    <rPh sb="25" eb="26">
      <t>タダ</t>
    </rPh>
    <rPh sb="27" eb="29">
      <t>ヘイセイ</t>
    </rPh>
    <rPh sb="31" eb="32">
      <t>ネン</t>
    </rPh>
    <rPh sb="32" eb="33">
      <t>ソツ</t>
    </rPh>
    <rPh sb="41" eb="42">
      <t>エン</t>
    </rPh>
    <phoneticPr fontId="8"/>
  </si>
  <si>
    <t>　＊6,000円会費 ：昭和36年～昭和52年卒（昭和36年卒～昭和42年卒はシニア会員移行可）。</t>
    <rPh sb="7" eb="8">
      <t>エン</t>
    </rPh>
    <rPh sb="8" eb="10">
      <t>カイヒ</t>
    </rPh>
    <rPh sb="12" eb="14">
      <t>ショウワ</t>
    </rPh>
    <rPh sb="16" eb="17">
      <t>ネン</t>
    </rPh>
    <rPh sb="18" eb="20">
      <t>ショウワ</t>
    </rPh>
    <rPh sb="22" eb="23">
      <t>ネン</t>
    </rPh>
    <rPh sb="23" eb="24">
      <t>ソツ</t>
    </rPh>
    <rPh sb="25" eb="27">
      <t>ショウワ</t>
    </rPh>
    <rPh sb="29" eb="30">
      <t>ネン</t>
    </rPh>
    <rPh sb="30" eb="31">
      <t>ソツ</t>
    </rPh>
    <rPh sb="32" eb="34">
      <t>ショウワ</t>
    </rPh>
    <rPh sb="36" eb="37">
      <t>ネン</t>
    </rPh>
    <rPh sb="37" eb="38">
      <t>ソツ</t>
    </rPh>
    <rPh sb="42" eb="44">
      <t>カイイン</t>
    </rPh>
    <rPh sb="44" eb="46">
      <t>イコウ</t>
    </rPh>
    <rPh sb="46" eb="47">
      <t>カ</t>
    </rPh>
    <phoneticPr fontId="8"/>
  </si>
  <si>
    <t>9,000円会員</t>
    <phoneticPr fontId="8"/>
  </si>
  <si>
    <t>ｼﾆｱ移行可会員</t>
    <rPh sb="3" eb="5">
      <t>イコウ</t>
    </rPh>
    <rPh sb="5" eb="6">
      <t>カ</t>
    </rPh>
    <rPh sb="6" eb="8">
      <t>カイイン</t>
    </rPh>
    <phoneticPr fontId="8"/>
  </si>
  <si>
    <t>　（２）国立球朋クラブ支援金</t>
    <rPh sb="4" eb="6">
      <t>クニタチ</t>
    </rPh>
    <rPh sb="6" eb="7">
      <t>キュウ</t>
    </rPh>
    <rPh sb="7" eb="8">
      <t>トモ</t>
    </rPh>
    <rPh sb="11" eb="13">
      <t>シエン</t>
    </rPh>
    <rPh sb="13" eb="14">
      <t>キン</t>
    </rPh>
    <phoneticPr fontId="8"/>
  </si>
  <si>
    <t>　（３）新入生勧誘費用支援金</t>
    <rPh sb="4" eb="7">
      <t>シンニュウセイ</t>
    </rPh>
    <rPh sb="7" eb="9">
      <t>カンユウ</t>
    </rPh>
    <rPh sb="9" eb="11">
      <t>ヒヨウ</t>
    </rPh>
    <rPh sb="11" eb="13">
      <t>シエン</t>
    </rPh>
    <rPh sb="13" eb="14">
      <t>キン</t>
    </rPh>
    <phoneticPr fontId="8"/>
  </si>
  <si>
    <t>４．会議費</t>
    <rPh sb="2" eb="5">
      <t>カイギヒ</t>
    </rPh>
    <phoneticPr fontId="8"/>
  </si>
  <si>
    <t>５．通信費</t>
    <rPh sb="2" eb="4">
      <t>ツウシン</t>
    </rPh>
    <phoneticPr fontId="8"/>
  </si>
  <si>
    <t>９．次期繰越金</t>
    <phoneticPr fontId="8"/>
  </si>
  <si>
    <t>７．現役交通費（球朋会関連）</t>
    <rPh sb="2" eb="4">
      <t>ゲンエキ</t>
    </rPh>
    <rPh sb="4" eb="7">
      <t>コウツウヒ</t>
    </rPh>
    <rPh sb="8" eb="9">
      <t>タマ</t>
    </rPh>
    <rPh sb="9" eb="10">
      <t>トモ</t>
    </rPh>
    <rPh sb="10" eb="11">
      <t>カイ</t>
    </rPh>
    <rPh sb="11" eb="13">
      <t>カンレン</t>
    </rPh>
    <phoneticPr fontId="8"/>
  </si>
  <si>
    <t>H29年度実績額</t>
    <rPh sb="3" eb="5">
      <t>ネンド</t>
    </rPh>
    <rPh sb="5" eb="7">
      <t>ジッセキ</t>
    </rPh>
    <rPh sb="7" eb="8">
      <t>ガク</t>
    </rPh>
    <phoneticPr fontId="8"/>
  </si>
  <si>
    <t>支出合計</t>
    <rPh sb="0" eb="2">
      <t>シシュツ</t>
    </rPh>
    <rPh sb="2" eb="4">
      <t>ゴウケイ</t>
    </rPh>
    <phoneticPr fontId="8"/>
  </si>
  <si>
    <t>　Ｈ28年度実績額</t>
    <rPh sb="6" eb="8">
      <t>ジッセキ</t>
    </rPh>
    <rPh sb="8" eb="9">
      <t>ガク</t>
    </rPh>
    <phoneticPr fontId="8"/>
  </si>
  <si>
    <t>年度収支尻</t>
    <rPh sb="0" eb="2">
      <t>ネンド</t>
    </rPh>
    <rPh sb="2" eb="4">
      <t>シュウシ</t>
    </rPh>
    <rPh sb="4" eb="5">
      <t>ジリ</t>
    </rPh>
    <phoneticPr fontId="8"/>
  </si>
  <si>
    <t>収入合計</t>
    <rPh sb="0" eb="2">
      <t>シュウニュウ</t>
    </rPh>
    <rPh sb="2" eb="4">
      <t>ゴウケイ</t>
    </rPh>
    <phoneticPr fontId="8"/>
  </si>
  <si>
    <t>年会費請求・督促</t>
    <rPh sb="0" eb="3">
      <t>ネンカイヒ</t>
    </rPh>
    <rPh sb="3" eb="5">
      <t>セイキュウ</t>
    </rPh>
    <rPh sb="6" eb="8">
      <t>トクソク</t>
    </rPh>
    <phoneticPr fontId="8"/>
  </si>
  <si>
    <t>球朋会関連交通費</t>
    <rPh sb="0" eb="1">
      <t>タマ</t>
    </rPh>
    <rPh sb="1" eb="2">
      <t>トモ</t>
    </rPh>
    <rPh sb="2" eb="3">
      <t>カイ</t>
    </rPh>
    <rPh sb="3" eb="5">
      <t>カンレン</t>
    </rPh>
    <rPh sb="5" eb="8">
      <t>コウツウヒ</t>
    </rPh>
    <phoneticPr fontId="8"/>
  </si>
  <si>
    <t>摘　　要</t>
    <rPh sb="0" eb="1">
      <t>テキ</t>
    </rPh>
    <rPh sb="3" eb="4">
      <t>ヨウ</t>
    </rPh>
    <phoneticPr fontId="8"/>
  </si>
  <si>
    <t>２．「球朋」発行⇒HP維持更新</t>
    <rPh sb="3" eb="4">
      <t>キュウ</t>
    </rPh>
    <rPh sb="4" eb="5">
      <t>トモ</t>
    </rPh>
    <rPh sb="6" eb="8">
      <t>ハッコウ</t>
    </rPh>
    <rPh sb="11" eb="13">
      <t>イジ</t>
    </rPh>
    <rPh sb="13" eb="15">
      <t>コウシン</t>
    </rPh>
    <phoneticPr fontId="8"/>
  </si>
  <si>
    <t>３．「名簿」発行⇒名簿維持更新</t>
    <rPh sb="3" eb="5">
      <t>メイボ</t>
    </rPh>
    <rPh sb="6" eb="8">
      <t>ハッコウ</t>
    </rPh>
    <rPh sb="9" eb="11">
      <t>メイボ</t>
    </rPh>
    <rPh sb="11" eb="13">
      <t>イジ</t>
    </rPh>
    <rPh sb="13" eb="15">
      <t>コウシン</t>
    </rPh>
    <phoneticPr fontId="8"/>
  </si>
  <si>
    <t>サーバーレンタル費用等</t>
    <rPh sb="8" eb="10">
      <t>ヒヨウ</t>
    </rPh>
    <rPh sb="10" eb="11">
      <t>トウ</t>
    </rPh>
    <phoneticPr fontId="8"/>
  </si>
  <si>
    <t>名簿作成外注費等</t>
    <rPh sb="0" eb="2">
      <t>メイボ</t>
    </rPh>
    <rPh sb="2" eb="4">
      <t>サクセイ</t>
    </rPh>
    <rPh sb="4" eb="7">
      <t>ガイチュウヒ</t>
    </rPh>
    <rPh sb="7" eb="8">
      <t>トウ</t>
    </rPh>
    <phoneticPr fontId="8"/>
  </si>
  <si>
    <t>一橋球朋会　会計：尾木原　純一</t>
    <rPh sb="0" eb="2">
      <t>ヒトツバシ</t>
    </rPh>
    <rPh sb="2" eb="3">
      <t>キュウ</t>
    </rPh>
    <rPh sb="3" eb="4">
      <t>トモ</t>
    </rPh>
    <rPh sb="4" eb="5">
      <t>カイ</t>
    </rPh>
    <rPh sb="6" eb="8">
      <t>カイケイ</t>
    </rPh>
    <rPh sb="9" eb="10">
      <t>オ</t>
    </rPh>
    <rPh sb="10" eb="12">
      <t>キハラ</t>
    </rPh>
    <rPh sb="13" eb="15">
      <t>ジュンイチ</t>
    </rPh>
    <phoneticPr fontId="8"/>
  </si>
  <si>
    <t>平成29年度</t>
    <rPh sb="0" eb="2">
      <t>ヘイセイ</t>
    </rPh>
    <rPh sb="4" eb="5">
      <t>ネン</t>
    </rPh>
    <rPh sb="5" eb="6">
      <t>ド</t>
    </rPh>
    <phoneticPr fontId="8"/>
  </si>
  <si>
    <t>実績額</t>
    <rPh sb="0" eb="2">
      <t>ジッセキ</t>
    </rPh>
    <rPh sb="2" eb="3">
      <t>ガク</t>
    </rPh>
    <phoneticPr fontId="8"/>
  </si>
  <si>
    <t>（単位：円）</t>
    <rPh sb="1" eb="3">
      <t>タンイ</t>
    </rPh>
    <rPh sb="4" eb="5">
      <t>エン</t>
    </rPh>
    <phoneticPr fontId="8"/>
  </si>
  <si>
    <t>前期繰越金</t>
    <rPh sb="0" eb="2">
      <t>ゼンキ</t>
    </rPh>
    <rPh sb="2" eb="4">
      <t>クリコシ</t>
    </rPh>
    <rPh sb="4" eb="5">
      <t>キン</t>
    </rPh>
    <phoneticPr fontId="8"/>
  </si>
  <si>
    <t>次期繰越金</t>
    <rPh sb="0" eb="2">
      <t>ジキ</t>
    </rPh>
    <rPh sb="2" eb="4">
      <t>クリコシ</t>
    </rPh>
    <rPh sb="4" eb="5">
      <t>キン</t>
    </rPh>
    <phoneticPr fontId="8"/>
  </si>
  <si>
    <t>　（１）12,000/9,000円会費　　　（当年度）</t>
    <rPh sb="16" eb="17">
      <t>エン</t>
    </rPh>
    <rPh sb="23" eb="26">
      <t>トウネンド</t>
    </rPh>
    <phoneticPr fontId="8"/>
  </si>
  <si>
    <t>　返戻金7件</t>
    <rPh sb="1" eb="4">
      <t>ヘンレイキン</t>
    </rPh>
    <rPh sb="5" eb="6">
      <t>ケン</t>
    </rPh>
    <phoneticPr fontId="8"/>
  </si>
  <si>
    <t>預金残高</t>
    <rPh sb="0" eb="2">
      <t>ヨキン</t>
    </rPh>
    <rPh sb="2" eb="4">
      <t>ザンダカ</t>
    </rPh>
    <phoneticPr fontId="8"/>
  </si>
  <si>
    <t>差異</t>
    <rPh sb="0" eb="2">
      <t>サイ</t>
    </rPh>
    <phoneticPr fontId="8"/>
  </si>
  <si>
    <t>会費収入計：2,223,000</t>
    <rPh sb="0" eb="2">
      <t>カイヒ</t>
    </rPh>
    <rPh sb="2" eb="4">
      <t>シュウニュウ</t>
    </rPh>
    <rPh sb="4" eb="5">
      <t>ケイ</t>
    </rPh>
    <phoneticPr fontId="8"/>
  </si>
  <si>
    <t>補正額</t>
    <rPh sb="0" eb="2">
      <t>ホセイ</t>
    </rPh>
    <rPh sb="2" eb="3">
      <t>ガク</t>
    </rPh>
    <phoneticPr fontId="8"/>
  </si>
  <si>
    <t>右記は予算作成用</t>
    <rPh sb="0" eb="2">
      <t>ウキ</t>
    </rPh>
    <rPh sb="3" eb="5">
      <t>ヨサン</t>
    </rPh>
    <rPh sb="5" eb="8">
      <t>サクセイヨウ</t>
    </rPh>
    <phoneticPr fontId="8"/>
  </si>
  <si>
    <t>球朋総会</t>
    <rPh sb="0" eb="1">
      <t>タマ</t>
    </rPh>
    <rPh sb="1" eb="2">
      <t>トモ</t>
    </rPh>
    <rPh sb="2" eb="4">
      <t>ソウカイ</t>
    </rPh>
    <phoneticPr fontId="8"/>
  </si>
  <si>
    <t>　（１）球朋総会</t>
    <rPh sb="4" eb="5">
      <t>タマ</t>
    </rPh>
    <rPh sb="5" eb="6">
      <t>トモ</t>
    </rPh>
    <rPh sb="6" eb="8">
      <t>ソウカイ</t>
    </rPh>
    <phoneticPr fontId="8"/>
  </si>
  <si>
    <t>　（２）通常会議</t>
    <rPh sb="4" eb="6">
      <t>ツウジョウ</t>
    </rPh>
    <rPh sb="6" eb="8">
      <t>カイギ</t>
    </rPh>
    <phoneticPr fontId="8"/>
  </si>
  <si>
    <t>予実差</t>
    <rPh sb="0" eb="2">
      <t>ヨジツ</t>
    </rPh>
    <rPh sb="2" eb="3">
      <t>サ</t>
    </rPh>
    <phoneticPr fontId="8"/>
  </si>
  <si>
    <t>補正</t>
    <rPh sb="0" eb="2">
      <t>ホセイ</t>
    </rPh>
    <phoneticPr fontId="8"/>
  </si>
  <si>
    <t>　⇒会費ネット収入：2,196,000</t>
    <rPh sb="2" eb="4">
      <t>カイヒ</t>
    </rPh>
    <rPh sb="7" eb="9">
      <t>シュウニュウ</t>
    </rPh>
    <phoneticPr fontId="8"/>
  </si>
  <si>
    <t>　（３）誤請求分の返戻金</t>
    <rPh sb="4" eb="5">
      <t>ゴ</t>
    </rPh>
    <rPh sb="5" eb="7">
      <t>セイキュウ</t>
    </rPh>
    <rPh sb="7" eb="8">
      <t>ブン</t>
    </rPh>
    <rPh sb="9" eb="12">
      <t>ヘンレイキン</t>
    </rPh>
    <phoneticPr fontId="8"/>
  </si>
  <si>
    <t>常任幹事会、球朋総会準備会他</t>
    <rPh sb="0" eb="2">
      <t>ジョウニン</t>
    </rPh>
    <rPh sb="2" eb="5">
      <t>カンジカイ</t>
    </rPh>
    <rPh sb="6" eb="7">
      <t>タマ</t>
    </rPh>
    <rPh sb="7" eb="8">
      <t>トモ</t>
    </rPh>
    <rPh sb="8" eb="10">
      <t>ソウカイ</t>
    </rPh>
    <rPh sb="10" eb="12">
      <t>ジュンビ</t>
    </rPh>
    <rPh sb="12" eb="13">
      <t>カイ</t>
    </rPh>
    <rPh sb="13" eb="14">
      <t>ホカ</t>
    </rPh>
    <phoneticPr fontId="8"/>
  </si>
  <si>
    <t>◇会費収入内訳　</t>
    <rPh sb="1" eb="3">
      <t>カイヒ</t>
    </rPh>
    <rPh sb="3" eb="5">
      <t>シュウニュウ</t>
    </rPh>
    <rPh sb="5" eb="7">
      <t>ウチワケ</t>
    </rPh>
    <phoneticPr fontId="8"/>
  </si>
  <si>
    <t>人</t>
    <rPh sb="0" eb="1">
      <t>ヒト</t>
    </rPh>
    <phoneticPr fontId="8"/>
  </si>
  <si>
    <t>６．雑費 ⇒外部支払手数料</t>
    <rPh sb="2" eb="4">
      <t>ザッピ</t>
    </rPh>
    <rPh sb="6" eb="8">
      <t>ガイブ</t>
    </rPh>
    <rPh sb="8" eb="10">
      <t>シハライ</t>
    </rPh>
    <rPh sb="10" eb="13">
      <t>テスウリョウ</t>
    </rPh>
    <phoneticPr fontId="8"/>
  </si>
  <si>
    <t>外部支払手数料(*)</t>
    <rPh sb="0" eb="2">
      <t>ガイブ</t>
    </rPh>
    <rPh sb="2" eb="4">
      <t>シハライ</t>
    </rPh>
    <rPh sb="4" eb="7">
      <t>テスウリョウ</t>
    </rPh>
    <phoneticPr fontId="8"/>
  </si>
  <si>
    <t>三菱UFJファクター口座振替手数料</t>
    <rPh sb="0" eb="2">
      <t>ミツビシ</t>
    </rPh>
    <rPh sb="10" eb="12">
      <t>コウザ</t>
    </rPh>
    <rPh sb="12" eb="14">
      <t>フリカエ</t>
    </rPh>
    <rPh sb="14" eb="17">
      <t>テスウリョウ</t>
    </rPh>
    <phoneticPr fontId="8"/>
  </si>
  <si>
    <t>　　　　　（*）</t>
    <phoneticPr fontId="8"/>
  </si>
  <si>
    <t>主として年会費徴収に要する費用：</t>
    <rPh sb="0" eb="1">
      <t>シュ</t>
    </rPh>
    <rPh sb="4" eb="7">
      <t>ネンカイヒ</t>
    </rPh>
    <rPh sb="7" eb="9">
      <t>チョウシュウ</t>
    </rPh>
    <rPh sb="10" eb="11">
      <t>ヨウ</t>
    </rPh>
    <rPh sb="13" eb="15">
      <t>ヒヨウ</t>
    </rPh>
    <phoneticPr fontId="8"/>
  </si>
  <si>
    <t>如水会カード引落手数料及び</t>
    <rPh sb="0" eb="3">
      <t>ジョスイカイ</t>
    </rPh>
    <rPh sb="6" eb="8">
      <t>ヒキオトシ</t>
    </rPh>
    <rPh sb="8" eb="11">
      <t>テスウリョウ</t>
    </rPh>
    <rPh sb="11" eb="12">
      <t>オヨ</t>
    </rPh>
    <phoneticPr fontId="8"/>
  </si>
  <si>
    <r>
      <t>平成29年度収支実績報告</t>
    </r>
    <r>
      <rPr>
        <sz val="14"/>
        <rFont val="ＭＳ Ｐゴシック"/>
        <family val="3"/>
        <charset val="128"/>
      </rPr>
      <t>　</t>
    </r>
    <rPh sb="8" eb="10">
      <t>ジッセキ</t>
    </rPh>
    <rPh sb="10" eb="12">
      <t>ホウコク</t>
    </rPh>
    <phoneticPr fontId="8"/>
  </si>
  <si>
    <t>（2017.1.1～12.31）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</si>
</sst>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_ "/>
  </numFmts>
  <fonts count="4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i/>
      <sz val="9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0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9" fillId="0" borderId="0" applyFill="0" applyBorder="0" applyAlignment="0" applyProtection="0"/>
    <xf numFmtId="38" fontId="9" fillId="0" borderId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4" borderId="0" applyNumberFormat="0" applyBorder="0" applyAlignment="0" applyProtection="0">
      <alignment vertical="center"/>
    </xf>
    <xf numFmtId="0" fontId="9" fillId="0" borderId="0"/>
  </cellStyleXfs>
  <cellXfs count="268">
    <xf numFmtId="0" fontId="0" fillId="0" borderId="0" xfId="0"/>
    <xf numFmtId="38" fontId="0" fillId="0" borderId="0" xfId="33" applyFont="1" applyFill="1" applyBorder="1" applyAlignment="1" applyProtection="1">
      <alignment vertical="center"/>
    </xf>
    <xf numFmtId="38" fontId="3" fillId="0" borderId="0" xfId="33" applyFont="1" applyFill="1" applyBorder="1" applyAlignment="1" applyProtection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4" fillId="24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33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38" fontId="31" fillId="0" borderId="0" xfId="33" applyFont="1" applyFill="1" applyBorder="1" applyAlignment="1" applyProtection="1">
      <alignment vertical="center"/>
    </xf>
    <xf numFmtId="38" fontId="12" fillId="0" borderId="0" xfId="33" applyFont="1" applyFill="1" applyBorder="1" applyAlignment="1" applyProtection="1">
      <alignment vertical="center"/>
    </xf>
    <xf numFmtId="0" fontId="32" fillId="0" borderId="0" xfId="0" applyFont="1" applyFill="1" applyAlignment="1">
      <alignment vertical="center"/>
    </xf>
    <xf numFmtId="38" fontId="11" fillId="0" borderId="0" xfId="33" applyFont="1" applyFill="1" applyBorder="1" applyAlignment="1" applyProtection="1">
      <alignment vertical="center"/>
    </xf>
    <xf numFmtId="38" fontId="15" fillId="0" borderId="37" xfId="33" applyFont="1" applyFill="1" applyBorder="1" applyAlignment="1" applyProtection="1">
      <alignment vertical="center" shrinkToFit="1"/>
    </xf>
    <xf numFmtId="49" fontId="9" fillId="0" borderId="0" xfId="0" applyNumberFormat="1" applyFont="1" applyFill="1" applyAlignment="1">
      <alignment vertical="center"/>
    </xf>
    <xf numFmtId="0" fontId="4" fillId="0" borderId="38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25" borderId="60" xfId="0" applyFont="1" applyFill="1" applyBorder="1" applyAlignment="1">
      <alignment vertical="center"/>
    </xf>
    <xf numFmtId="0" fontId="0" fillId="25" borderId="60" xfId="0" applyFont="1" applyFill="1" applyBorder="1" applyAlignment="1">
      <alignment horizontal="right" vertical="center"/>
    </xf>
    <xf numFmtId="0" fontId="0" fillId="25" borderId="17" xfId="0" applyFont="1" applyFill="1" applyBorder="1" applyAlignment="1">
      <alignment horizontal="right" vertical="center"/>
    </xf>
    <xf numFmtId="0" fontId="6" fillId="25" borderId="60" xfId="0" applyFont="1" applyFill="1" applyBorder="1" applyAlignment="1">
      <alignment vertical="center"/>
    </xf>
    <xf numFmtId="0" fontId="0" fillId="25" borderId="6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vertical="center"/>
    </xf>
    <xf numFmtId="0" fontId="9" fillId="26" borderId="23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wrapText="1"/>
    </xf>
    <xf numFmtId="38" fontId="0" fillId="0" borderId="60" xfId="0" applyNumberFormat="1" applyFont="1" applyFill="1" applyBorder="1" applyAlignment="1">
      <alignment vertical="center"/>
    </xf>
    <xf numFmtId="38" fontId="0" fillId="0" borderId="60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 wrapText="1"/>
    </xf>
    <xf numFmtId="38" fontId="0" fillId="0" borderId="67" xfId="33" applyFont="1" applyFill="1" applyBorder="1" applyAlignment="1" applyProtection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38" fontId="0" fillId="0" borderId="0" xfId="33" applyFont="1" applyFill="1" applyBorder="1" applyAlignment="1" applyProtection="1">
      <alignment vertical="center" shrinkToFit="1"/>
    </xf>
    <xf numFmtId="38" fontId="9" fillId="0" borderId="0" xfId="33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right" vertical="center"/>
    </xf>
    <xf numFmtId="176" fontId="4" fillId="0" borderId="36" xfId="33" applyNumberFormat="1" applyFont="1" applyFill="1" applyBorder="1" applyAlignment="1" applyProtection="1">
      <alignment vertical="center"/>
    </xf>
    <xf numFmtId="176" fontId="4" fillId="0" borderId="16" xfId="33" applyNumberFormat="1" applyFont="1" applyFill="1" applyBorder="1" applyAlignment="1" applyProtection="1">
      <alignment vertical="center"/>
    </xf>
    <xf numFmtId="176" fontId="5" fillId="0" borderId="39" xfId="33" applyNumberFormat="1" applyFont="1" applyFill="1" applyBorder="1" applyAlignment="1" applyProtection="1">
      <alignment vertical="center"/>
    </xf>
    <xf numFmtId="176" fontId="4" fillId="0" borderId="72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4" fillId="0" borderId="17" xfId="33" applyNumberFormat="1" applyFont="1" applyFill="1" applyBorder="1" applyAlignment="1" applyProtection="1">
      <alignment horizontal="left" vertical="center"/>
    </xf>
    <xf numFmtId="176" fontId="4" fillId="0" borderId="41" xfId="0" applyNumberFormat="1" applyFont="1" applyFill="1" applyBorder="1" applyAlignment="1">
      <alignment horizontal="right"/>
    </xf>
    <xf numFmtId="176" fontId="4" fillId="0" borderId="17" xfId="33" applyNumberFormat="1" applyFont="1" applyFill="1" applyBorder="1" applyAlignment="1" applyProtection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left" vertical="center"/>
    </xf>
    <xf numFmtId="176" fontId="4" fillId="0" borderId="41" xfId="33" applyNumberFormat="1" applyFont="1" applyFill="1" applyBorder="1" applyAlignment="1" applyProtection="1">
      <alignment vertical="center"/>
    </xf>
    <xf numFmtId="176" fontId="5" fillId="0" borderId="42" xfId="33" applyNumberFormat="1" applyFont="1" applyFill="1" applyBorder="1" applyAlignment="1" applyProtection="1">
      <alignment vertical="center"/>
    </xf>
    <xf numFmtId="176" fontId="4" fillId="0" borderId="72" xfId="33" applyNumberFormat="1" applyFont="1" applyFill="1" applyBorder="1" applyAlignment="1" applyProtection="1">
      <alignment vertical="center"/>
    </xf>
    <xf numFmtId="176" fontId="4" fillId="0" borderId="18" xfId="33" applyNumberFormat="1" applyFont="1" applyFill="1" applyBorder="1" applyAlignment="1" applyProtection="1">
      <alignment vertical="center"/>
    </xf>
    <xf numFmtId="176" fontId="4" fillId="0" borderId="44" xfId="33" applyNumberFormat="1" applyFont="1" applyFill="1" applyBorder="1" applyAlignment="1" applyProtection="1">
      <alignment vertical="center"/>
    </xf>
    <xf numFmtId="176" fontId="4" fillId="0" borderId="63" xfId="33" applyNumberFormat="1" applyFont="1" applyFill="1" applyBorder="1" applyAlignment="1" applyProtection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8" xfId="33" applyNumberFormat="1" applyFont="1" applyFill="1" applyBorder="1" applyAlignment="1" applyProtection="1">
      <alignment vertical="center"/>
    </xf>
    <xf numFmtId="176" fontId="4" fillId="0" borderId="49" xfId="33" applyNumberFormat="1" applyFont="1" applyFill="1" applyBorder="1" applyAlignment="1" applyProtection="1">
      <alignment vertical="center"/>
    </xf>
    <xf numFmtId="176" fontId="4" fillId="0" borderId="16" xfId="33" applyNumberFormat="1" applyFont="1" applyFill="1" applyBorder="1" applyAlignment="1" applyProtection="1">
      <alignment horizontal="right" vertical="center"/>
    </xf>
    <xf numFmtId="176" fontId="4" fillId="0" borderId="5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4" fillId="0" borderId="17" xfId="33" applyNumberFormat="1" applyFont="1" applyFill="1" applyBorder="1" applyAlignment="1" applyProtection="1">
      <alignment horizontal="right" vertical="center"/>
    </xf>
    <xf numFmtId="176" fontId="4" fillId="0" borderId="74" xfId="33" applyNumberFormat="1" applyFont="1" applyFill="1" applyBorder="1" applyAlignment="1" applyProtection="1">
      <alignment horizontal="right" vertical="center"/>
    </xf>
    <xf numFmtId="176" fontId="4" fillId="0" borderId="51" xfId="33" applyNumberFormat="1" applyFont="1" applyFill="1" applyBorder="1" applyAlignment="1" applyProtection="1">
      <alignment vertical="center"/>
    </xf>
    <xf numFmtId="176" fontId="4" fillId="0" borderId="46" xfId="33" applyNumberFormat="1" applyFont="1" applyFill="1" applyBorder="1" applyAlignment="1" applyProtection="1">
      <alignment vertical="center"/>
    </xf>
    <xf numFmtId="176" fontId="4" fillId="0" borderId="76" xfId="33" applyNumberFormat="1" applyFont="1" applyFill="1" applyBorder="1" applyAlignment="1" applyProtection="1">
      <alignment vertical="center"/>
    </xf>
    <xf numFmtId="176" fontId="13" fillId="0" borderId="53" xfId="33" applyNumberFormat="1" applyFont="1" applyFill="1" applyBorder="1" applyAlignment="1" applyProtection="1">
      <alignment vertical="center"/>
    </xf>
    <xf numFmtId="38" fontId="9" fillId="0" borderId="35" xfId="0" applyNumberFormat="1" applyFont="1" applyFill="1" applyBorder="1" applyAlignment="1">
      <alignment vertical="center"/>
    </xf>
    <xf numFmtId="0" fontId="9" fillId="26" borderId="3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26" borderId="62" xfId="0" applyFont="1" applyFill="1" applyBorder="1" applyAlignment="1">
      <alignment vertical="center"/>
    </xf>
    <xf numFmtId="38" fontId="9" fillId="0" borderId="6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9" fillId="26" borderId="71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38" fontId="0" fillId="0" borderId="73" xfId="0" applyNumberFormat="1" applyFont="1" applyFill="1" applyBorder="1" applyAlignment="1">
      <alignment horizontal="right" vertical="center"/>
    </xf>
    <xf numFmtId="0" fontId="0" fillId="0" borderId="0" xfId="0" applyNumberFormat="1" applyBorder="1"/>
    <xf numFmtId="0" fontId="3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8" fontId="15" fillId="0" borderId="0" xfId="33" applyFont="1" applyFill="1" applyBorder="1" applyAlignment="1" applyProtection="1">
      <alignment vertical="center" shrinkToFit="1"/>
    </xf>
    <xf numFmtId="38" fontId="11" fillId="0" borderId="0" xfId="33" applyFont="1" applyFill="1" applyBorder="1" applyAlignment="1" applyProtection="1">
      <alignment horizontal="right" vertical="center"/>
    </xf>
    <xf numFmtId="178" fontId="31" fillId="0" borderId="0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0" fontId="0" fillId="0" borderId="79" xfId="0" applyFont="1" applyFill="1" applyBorder="1" applyAlignment="1">
      <alignment vertical="center" shrinkToFit="1"/>
    </xf>
    <xf numFmtId="38" fontId="7" fillId="0" borderId="67" xfId="33" applyFont="1" applyFill="1" applyBorder="1" applyAlignment="1" applyProtection="1">
      <alignment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right" vertical="center"/>
    </xf>
    <xf numFmtId="176" fontId="4" fillId="0" borderId="72" xfId="33" applyNumberFormat="1" applyFont="1" applyFill="1" applyBorder="1" applyAlignment="1" applyProtection="1">
      <alignment horizontal="right" vertical="center"/>
    </xf>
    <xf numFmtId="176" fontId="13" fillId="0" borderId="33" xfId="33" applyNumberFormat="1" applyFont="1" applyFill="1" applyBorder="1" applyAlignment="1" applyProtection="1">
      <alignment vertical="center"/>
    </xf>
    <xf numFmtId="176" fontId="13" fillId="0" borderId="75" xfId="33" applyNumberFormat="1" applyFont="1" applyFill="1" applyBorder="1" applyAlignment="1" applyProtection="1">
      <alignment vertical="center"/>
    </xf>
    <xf numFmtId="38" fontId="0" fillId="0" borderId="0" xfId="0" applyNumberFormat="1" applyFont="1" applyFill="1" applyAlignment="1">
      <alignment vertical="center"/>
    </xf>
    <xf numFmtId="176" fontId="4" fillId="0" borderId="80" xfId="33" applyNumberFormat="1" applyFont="1" applyFill="1" applyBorder="1" applyAlignment="1" applyProtection="1">
      <alignment vertical="center"/>
    </xf>
    <xf numFmtId="176" fontId="4" fillId="0" borderId="16" xfId="33" applyNumberFormat="1" applyFont="1" applyFill="1" applyBorder="1" applyAlignment="1" applyProtection="1">
      <alignment horizontal="left" vertical="center"/>
    </xf>
    <xf numFmtId="176" fontId="4" fillId="0" borderId="81" xfId="33" applyNumberFormat="1" applyFont="1" applyFill="1" applyBorder="1" applyAlignment="1" applyProtection="1">
      <alignment vertical="center"/>
    </xf>
    <xf numFmtId="176" fontId="4" fillId="0" borderId="82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83" xfId="33" applyNumberFormat="1" applyFont="1" applyFill="1" applyBorder="1" applyAlignment="1" applyProtection="1">
      <alignment vertical="center"/>
    </xf>
    <xf numFmtId="176" fontId="4" fillId="0" borderId="84" xfId="33" applyNumberFormat="1" applyFont="1" applyFill="1" applyBorder="1" applyAlignment="1" applyProtection="1">
      <alignment vertical="center"/>
    </xf>
    <xf numFmtId="176" fontId="4" fillId="0" borderId="85" xfId="33" applyNumberFormat="1" applyFont="1" applyFill="1" applyBorder="1" applyAlignment="1" applyProtection="1">
      <alignment horizontal="right" vertical="center"/>
    </xf>
    <xf numFmtId="176" fontId="4" fillId="0" borderId="86" xfId="33" applyNumberFormat="1" applyFont="1" applyFill="1" applyBorder="1" applyAlignment="1" applyProtection="1">
      <alignment horizontal="left" vertical="center"/>
    </xf>
    <xf numFmtId="176" fontId="4" fillId="0" borderId="10" xfId="33" applyNumberFormat="1" applyFont="1" applyFill="1" applyBorder="1" applyAlignment="1" applyProtection="1">
      <alignment vertical="center"/>
    </xf>
    <xf numFmtId="176" fontId="4" fillId="0" borderId="65" xfId="33" applyNumberFormat="1" applyFont="1" applyFill="1" applyBorder="1" applyAlignment="1" applyProtection="1">
      <alignment vertical="center"/>
    </xf>
    <xf numFmtId="176" fontId="4" fillId="0" borderId="72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33" xfId="33" applyNumberFormat="1" applyFont="1" applyFill="1" applyBorder="1" applyAlignment="1" applyProtection="1">
      <alignment vertical="center"/>
    </xf>
    <xf numFmtId="176" fontId="4" fillId="0" borderId="29" xfId="33" applyNumberFormat="1" applyFont="1" applyFill="1" applyBorder="1" applyAlignment="1" applyProtection="1">
      <alignment vertical="center"/>
    </xf>
    <xf numFmtId="176" fontId="4" fillId="0" borderId="87" xfId="33" applyNumberFormat="1" applyFont="1" applyFill="1" applyBorder="1" applyAlignment="1" applyProtection="1">
      <alignment vertical="center"/>
    </xf>
    <xf numFmtId="176" fontId="4" fillId="0" borderId="88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>
      <alignment vertical="center"/>
    </xf>
    <xf numFmtId="176" fontId="4" fillId="0" borderId="90" xfId="33" applyNumberFormat="1" applyFont="1" applyFill="1" applyBorder="1" applyAlignment="1" applyProtection="1">
      <alignment horizontal="right" vertical="center"/>
    </xf>
    <xf numFmtId="176" fontId="4" fillId="0" borderId="91" xfId="33" applyNumberFormat="1" applyFont="1" applyFill="1" applyBorder="1" applyAlignment="1" applyProtection="1">
      <alignment horizontal="left" vertical="center"/>
    </xf>
    <xf numFmtId="176" fontId="4" fillId="0" borderId="91" xfId="33" applyNumberFormat="1" applyFont="1" applyFill="1" applyBorder="1" applyAlignment="1" applyProtection="1">
      <alignment horizontal="right" vertical="center"/>
    </xf>
    <xf numFmtId="176" fontId="4" fillId="0" borderId="92" xfId="33" applyNumberFormat="1" applyFont="1" applyFill="1" applyBorder="1" applyAlignment="1" applyProtection="1">
      <alignment horizontal="right" vertical="center"/>
    </xf>
    <xf numFmtId="176" fontId="4" fillId="0" borderId="93" xfId="33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176" fontId="13" fillId="0" borderId="48" xfId="33" applyNumberFormat="1" applyFont="1" applyFill="1" applyBorder="1" applyAlignment="1" applyProtection="1">
      <alignment vertical="center"/>
    </xf>
    <xf numFmtId="176" fontId="4" fillId="0" borderId="18" xfId="33" applyNumberFormat="1" applyFont="1" applyFill="1" applyBorder="1" applyAlignment="1" applyProtection="1">
      <alignment horizontal="right" vertical="center"/>
    </xf>
    <xf numFmtId="176" fontId="4" fillId="0" borderId="94" xfId="33" applyNumberFormat="1" applyFont="1" applyFill="1" applyBorder="1" applyAlignment="1" applyProtection="1">
      <alignment vertical="center"/>
    </xf>
    <xf numFmtId="176" fontId="4" fillId="0" borderId="21" xfId="33" applyNumberFormat="1" applyFont="1" applyFill="1" applyBorder="1" applyAlignment="1" applyProtection="1">
      <alignment horizontal="right" vertical="center"/>
    </xf>
    <xf numFmtId="176" fontId="4" fillId="0" borderId="33" xfId="33" applyNumberFormat="1" applyFont="1" applyFill="1" applyBorder="1" applyAlignment="1" applyProtection="1">
      <alignment horizontal="right" vertical="center"/>
    </xf>
    <xf numFmtId="176" fontId="4" fillId="0" borderId="34" xfId="33" applyNumberFormat="1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>
      <alignment vertical="center"/>
    </xf>
    <xf numFmtId="176" fontId="30" fillId="0" borderId="45" xfId="33" applyNumberFormat="1" applyFont="1" applyFill="1" applyBorder="1" applyAlignment="1" applyProtection="1">
      <alignment vertical="center"/>
    </xf>
    <xf numFmtId="176" fontId="13" fillId="0" borderId="69" xfId="33" applyNumberFormat="1" applyFont="1" applyFill="1" applyBorder="1" applyAlignment="1" applyProtection="1">
      <alignment vertical="center"/>
    </xf>
    <xf numFmtId="176" fontId="30" fillId="0" borderId="96" xfId="33" applyNumberFormat="1" applyFont="1" applyFill="1" applyBorder="1" applyAlignment="1" applyProtection="1">
      <alignment vertical="center"/>
    </xf>
    <xf numFmtId="176" fontId="13" fillId="0" borderId="18" xfId="33" applyNumberFormat="1" applyFont="1" applyFill="1" applyBorder="1" applyAlignment="1" applyProtection="1">
      <alignment vertical="center"/>
    </xf>
    <xf numFmtId="0" fontId="9" fillId="0" borderId="97" xfId="0" applyFont="1" applyFill="1" applyBorder="1" applyAlignment="1">
      <alignment vertical="center"/>
    </xf>
    <xf numFmtId="0" fontId="33" fillId="24" borderId="13" xfId="0" applyFont="1" applyFill="1" applyBorder="1" applyAlignment="1">
      <alignment vertical="center"/>
    </xf>
    <xf numFmtId="176" fontId="4" fillId="0" borderId="66" xfId="33" applyNumberFormat="1" applyFont="1" applyFill="1" applyBorder="1" applyAlignment="1" applyProtection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13" fillId="27" borderId="69" xfId="33" applyNumberFormat="1" applyFont="1" applyFill="1" applyBorder="1" applyAlignment="1" applyProtection="1">
      <alignment vertical="center"/>
    </xf>
    <xf numFmtId="38" fontId="4" fillId="0" borderId="78" xfId="33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vertical="center"/>
    </xf>
    <xf numFmtId="176" fontId="4" fillId="0" borderId="27" xfId="33" applyNumberFormat="1" applyFont="1" applyFill="1" applyBorder="1" applyAlignment="1" applyProtection="1">
      <alignment horizontal="right" vertical="center"/>
    </xf>
    <xf numFmtId="176" fontId="4" fillId="0" borderId="28" xfId="33" applyNumberFormat="1" applyFont="1" applyFill="1" applyBorder="1" applyAlignment="1" applyProtection="1">
      <alignment horizontal="right" vertical="center"/>
    </xf>
    <xf numFmtId="176" fontId="4" fillId="0" borderId="97" xfId="33" applyNumberFormat="1" applyFont="1" applyFill="1" applyBorder="1" applyAlignment="1" applyProtection="1">
      <alignment vertical="center"/>
    </xf>
    <xf numFmtId="176" fontId="4" fillId="0" borderId="27" xfId="33" applyNumberFormat="1" applyFont="1" applyFill="1" applyBorder="1" applyAlignment="1" applyProtection="1">
      <alignment vertical="center"/>
    </xf>
    <xf numFmtId="0" fontId="31" fillId="0" borderId="27" xfId="0" applyFont="1" applyFill="1" applyBorder="1" applyAlignment="1">
      <alignment vertical="center"/>
    </xf>
    <xf numFmtId="176" fontId="4" fillId="0" borderId="0" xfId="33" applyNumberFormat="1" applyFont="1" applyFill="1" applyBorder="1" applyAlignment="1" applyProtection="1">
      <alignment vertical="center"/>
    </xf>
    <xf numFmtId="176" fontId="4" fillId="0" borderId="27" xfId="0" applyNumberFormat="1" applyFont="1" applyFill="1" applyBorder="1" applyAlignment="1">
      <alignment horizontal="left" vertical="center"/>
    </xf>
    <xf numFmtId="176" fontId="4" fillId="0" borderId="28" xfId="33" applyNumberFormat="1" applyFont="1" applyFill="1" applyBorder="1" applyAlignment="1" applyProtection="1">
      <alignment vertical="center"/>
    </xf>
    <xf numFmtId="176" fontId="4" fillId="0" borderId="106" xfId="33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2" xfId="33" applyNumberFormat="1" applyFont="1" applyFill="1" applyBorder="1" applyAlignment="1" applyProtection="1">
      <alignment horizontal="right" vertical="center"/>
    </xf>
    <xf numFmtId="176" fontId="4" fillId="0" borderId="0" xfId="33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33" fillId="0" borderId="108" xfId="0" applyFont="1" applyFill="1" applyBorder="1" applyAlignment="1">
      <alignment vertical="center"/>
    </xf>
    <xf numFmtId="3" fontId="13" fillId="0" borderId="108" xfId="0" applyNumberFormat="1" applyFont="1" applyFill="1" applyBorder="1" applyAlignment="1">
      <alignment vertical="center"/>
    </xf>
    <xf numFmtId="3" fontId="0" fillId="27" borderId="108" xfId="0" applyNumberFormat="1" applyFont="1" applyFill="1" applyBorder="1" applyAlignment="1">
      <alignment horizontal="left" vertical="center"/>
    </xf>
    <xf numFmtId="0" fontId="11" fillId="0" borderId="108" xfId="0" applyFont="1" applyFill="1" applyBorder="1" applyAlignment="1">
      <alignment horizontal="left" vertical="center"/>
    </xf>
    <xf numFmtId="0" fontId="11" fillId="0" borderId="108" xfId="0" applyFont="1" applyFill="1" applyBorder="1" applyAlignment="1">
      <alignment vertical="center"/>
    </xf>
    <xf numFmtId="38" fontId="13" fillId="0" borderId="108" xfId="33" applyFont="1" applyFill="1" applyBorder="1" applyAlignment="1" applyProtection="1">
      <alignment horizontal="left" vertical="center" shrinkToFit="1"/>
    </xf>
    <xf numFmtId="0" fontId="13" fillId="0" borderId="108" xfId="0" applyFont="1" applyFill="1" applyBorder="1" applyAlignment="1">
      <alignment vertical="center"/>
    </xf>
    <xf numFmtId="0" fontId="13" fillId="0" borderId="108" xfId="0" applyFont="1" applyFill="1" applyBorder="1" applyAlignment="1">
      <alignment vertical="center" wrapText="1"/>
    </xf>
    <xf numFmtId="0" fontId="13" fillId="0" borderId="109" xfId="0" applyFont="1" applyFill="1" applyBorder="1" applyAlignment="1">
      <alignment vertical="center" wrapText="1"/>
    </xf>
    <xf numFmtId="0" fontId="13" fillId="0" borderId="110" xfId="0" applyFont="1" applyFill="1" applyBorder="1" applyAlignment="1">
      <alignment vertical="center" wrapText="1"/>
    </xf>
    <xf numFmtId="0" fontId="13" fillId="0" borderId="111" xfId="0" applyFont="1" applyFill="1" applyBorder="1" applyAlignment="1">
      <alignment vertical="center"/>
    </xf>
    <xf numFmtId="0" fontId="13" fillId="0" borderId="112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38" fontId="11" fillId="0" borderId="108" xfId="33" applyFont="1" applyFill="1" applyBorder="1" applyAlignment="1" applyProtection="1">
      <alignment vertical="center" shrinkToFit="1"/>
    </xf>
    <xf numFmtId="0" fontId="13" fillId="0" borderId="113" xfId="0" applyFont="1" applyFill="1" applyBorder="1" applyAlignment="1">
      <alignment vertical="center"/>
    </xf>
    <xf numFmtId="176" fontId="13" fillId="0" borderId="114" xfId="33" applyNumberFormat="1" applyFont="1" applyFill="1" applyBorder="1" applyAlignment="1" applyProtection="1">
      <alignment vertical="center"/>
    </xf>
    <xf numFmtId="176" fontId="13" fillId="0" borderId="115" xfId="33" applyNumberFormat="1" applyFont="1" applyFill="1" applyBorder="1" applyAlignment="1" applyProtection="1">
      <alignment vertical="center"/>
    </xf>
    <xf numFmtId="176" fontId="4" fillId="0" borderId="108" xfId="33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38" fontId="36" fillId="0" borderId="0" xfId="33" applyFont="1" applyFill="1" applyBorder="1" applyAlignment="1" applyProtection="1">
      <alignment vertical="center"/>
    </xf>
    <xf numFmtId="0" fontId="38" fillId="0" borderId="30" xfId="0" applyFont="1" applyFill="1" applyBorder="1" applyAlignment="1">
      <alignment vertical="center"/>
    </xf>
    <xf numFmtId="0" fontId="38" fillId="0" borderId="31" xfId="0" applyFont="1" applyFill="1" applyBorder="1" applyAlignment="1">
      <alignment vertical="center"/>
    </xf>
    <xf numFmtId="38" fontId="38" fillId="0" borderId="25" xfId="33" applyFont="1" applyFill="1" applyBorder="1" applyAlignment="1" applyProtection="1">
      <alignment horizontal="center" vertical="center"/>
    </xf>
    <xf numFmtId="0" fontId="38" fillId="0" borderId="32" xfId="0" applyFont="1" applyFill="1" applyBorder="1" applyAlignment="1">
      <alignment vertical="center"/>
    </xf>
    <xf numFmtId="38" fontId="38" fillId="0" borderId="11" xfId="33" applyFont="1" applyFill="1" applyBorder="1" applyAlignment="1" applyProtection="1">
      <alignment vertical="center"/>
    </xf>
    <xf numFmtId="0" fontId="39" fillId="0" borderId="11" xfId="0" applyFont="1" applyFill="1" applyBorder="1" applyAlignment="1">
      <alignment vertical="center"/>
    </xf>
    <xf numFmtId="38" fontId="38" fillId="0" borderId="12" xfId="33" applyFont="1" applyFill="1" applyBorder="1" applyAlignment="1" applyProtection="1">
      <alignment vertical="center"/>
    </xf>
    <xf numFmtId="0" fontId="38" fillId="0" borderId="33" xfId="0" applyFont="1" applyFill="1" applyBorder="1" applyAlignment="1">
      <alignment vertical="center"/>
    </xf>
    <xf numFmtId="38" fontId="38" fillId="0" borderId="14" xfId="33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>
      <alignment vertical="center"/>
    </xf>
    <xf numFmtId="38" fontId="38" fillId="0" borderId="34" xfId="33" applyFont="1" applyFill="1" applyBorder="1" applyAlignment="1" applyProtection="1">
      <alignment vertical="center"/>
    </xf>
    <xf numFmtId="0" fontId="38" fillId="0" borderId="98" xfId="0" applyFont="1" applyFill="1" applyBorder="1" applyAlignment="1">
      <alignment vertical="center"/>
    </xf>
    <xf numFmtId="38" fontId="38" fillId="0" borderId="99" xfId="33" applyFont="1" applyFill="1" applyBorder="1" applyAlignment="1" applyProtection="1">
      <alignment vertical="center"/>
    </xf>
    <xf numFmtId="0" fontId="38" fillId="0" borderId="99" xfId="0" applyFont="1" applyFill="1" applyBorder="1" applyAlignment="1">
      <alignment vertical="center"/>
    </xf>
    <xf numFmtId="38" fontId="38" fillId="0" borderId="100" xfId="33" applyFont="1" applyFill="1" applyBorder="1" applyAlignment="1" applyProtection="1">
      <alignment vertical="center"/>
    </xf>
    <xf numFmtId="0" fontId="39" fillId="0" borderId="99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101" xfId="0" applyFont="1" applyFill="1" applyBorder="1" applyAlignment="1">
      <alignment vertical="center"/>
    </xf>
    <xf numFmtId="38" fontId="38" fillId="0" borderId="19" xfId="33" applyFont="1" applyFill="1" applyBorder="1" applyAlignment="1" applyProtection="1">
      <alignment horizontal="center" vertical="center"/>
    </xf>
    <xf numFmtId="0" fontId="38" fillId="0" borderId="19" xfId="0" applyFont="1" applyFill="1" applyBorder="1" applyAlignment="1">
      <alignment vertical="center"/>
    </xf>
    <xf numFmtId="38" fontId="38" fillId="0" borderId="20" xfId="33" applyFont="1" applyFill="1" applyBorder="1" applyAlignment="1" applyProtection="1">
      <alignment vertical="center"/>
    </xf>
    <xf numFmtId="0" fontId="36" fillId="0" borderId="19" xfId="0" applyFont="1" applyFill="1" applyBorder="1" applyAlignment="1">
      <alignment vertical="center"/>
    </xf>
    <xf numFmtId="0" fontId="38" fillId="0" borderId="63" xfId="0" applyFont="1" applyFill="1" applyBorder="1" applyAlignment="1">
      <alignment horizontal="center" vertical="center" shrinkToFit="1"/>
    </xf>
    <xf numFmtId="0" fontId="38" fillId="0" borderId="26" xfId="0" applyFont="1" applyFill="1" applyBorder="1" applyAlignment="1">
      <alignment vertical="center"/>
    </xf>
    <xf numFmtId="38" fontId="38" fillId="0" borderId="64" xfId="33" applyFont="1" applyFill="1" applyBorder="1" applyAlignment="1" applyProtection="1">
      <alignment vertical="center"/>
    </xf>
    <xf numFmtId="0" fontId="38" fillId="0" borderId="33" xfId="0" applyFont="1" applyFill="1" applyBorder="1" applyAlignment="1">
      <alignment vertical="center" shrinkToFit="1"/>
    </xf>
    <xf numFmtId="0" fontId="38" fillId="0" borderId="30" xfId="0" applyFont="1" applyFill="1" applyBorder="1" applyAlignment="1">
      <alignment vertical="center" shrinkToFit="1"/>
    </xf>
    <xf numFmtId="38" fontId="38" fillId="0" borderId="31" xfId="33" applyFont="1" applyFill="1" applyBorder="1" applyAlignment="1" applyProtection="1">
      <alignment vertical="center"/>
    </xf>
    <xf numFmtId="38" fontId="38" fillId="0" borderId="95" xfId="33" applyFont="1" applyFill="1" applyBorder="1" applyAlignment="1" applyProtection="1">
      <alignment vertical="center"/>
    </xf>
    <xf numFmtId="0" fontId="38" fillId="0" borderId="63" xfId="0" applyFont="1" applyFill="1" applyBorder="1" applyAlignment="1">
      <alignment vertical="center" shrinkToFit="1"/>
    </xf>
    <xf numFmtId="38" fontId="38" fillId="0" borderId="26" xfId="33" applyFont="1" applyFill="1" applyBorder="1" applyAlignment="1" applyProtection="1">
      <alignment vertical="center"/>
    </xf>
    <xf numFmtId="0" fontId="38" fillId="0" borderId="105" xfId="0" applyFont="1" applyFill="1" applyBorder="1" applyAlignment="1">
      <alignment vertical="center" shrinkToFit="1"/>
    </xf>
    <xf numFmtId="38" fontId="38" fillId="0" borderId="68" xfId="33" applyFont="1" applyFill="1" applyBorder="1" applyAlignment="1" applyProtection="1">
      <alignment vertical="center"/>
    </xf>
    <xf numFmtId="0" fontId="38" fillId="0" borderId="68" xfId="0" applyFont="1" applyFill="1" applyBorder="1" applyAlignment="1">
      <alignment vertical="center"/>
    </xf>
    <xf numFmtId="38" fontId="38" fillId="0" borderId="69" xfId="33" applyFont="1" applyFill="1" applyBorder="1" applyAlignment="1" applyProtection="1">
      <alignment vertical="center"/>
    </xf>
    <xf numFmtId="0" fontId="38" fillId="0" borderId="102" xfId="0" applyFont="1" applyFill="1" applyBorder="1" applyAlignment="1">
      <alignment horizontal="center" vertical="center"/>
    </xf>
    <xf numFmtId="0" fontId="38" fillId="0" borderId="103" xfId="0" applyFont="1" applyFill="1" applyBorder="1" applyAlignment="1">
      <alignment vertical="center"/>
    </xf>
    <xf numFmtId="38" fontId="38" fillId="0" borderId="104" xfId="33" applyFont="1" applyFill="1" applyBorder="1" applyAlignment="1" applyProtection="1">
      <alignment vertical="center"/>
    </xf>
    <xf numFmtId="38" fontId="38" fillId="27" borderId="104" xfId="33" applyFont="1" applyFill="1" applyBorder="1" applyAlignment="1" applyProtection="1">
      <alignment vertical="center"/>
    </xf>
    <xf numFmtId="0" fontId="36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6" fillId="0" borderId="116" xfId="0" applyFont="1" applyFill="1" applyBorder="1" applyAlignment="1">
      <alignment vertical="center"/>
    </xf>
    <xf numFmtId="0" fontId="38" fillId="0" borderId="117" xfId="0" applyFont="1" applyFill="1" applyBorder="1" applyAlignment="1">
      <alignment vertical="center"/>
    </xf>
    <xf numFmtId="38" fontId="36" fillId="0" borderId="117" xfId="33" applyFont="1" applyFill="1" applyBorder="1" applyAlignment="1" applyProtection="1">
      <alignment vertical="center"/>
    </xf>
    <xf numFmtId="38" fontId="14" fillId="0" borderId="117" xfId="33" applyFont="1" applyFill="1" applyBorder="1" applyAlignment="1" applyProtection="1">
      <alignment vertical="center"/>
    </xf>
    <xf numFmtId="0" fontId="36" fillId="0" borderId="117" xfId="0" applyFont="1" applyFill="1" applyBorder="1" applyAlignment="1">
      <alignment vertical="center"/>
    </xf>
    <xf numFmtId="49" fontId="36" fillId="0" borderId="117" xfId="0" applyNumberFormat="1" applyFont="1" applyFill="1" applyBorder="1" applyAlignment="1">
      <alignment vertical="center"/>
    </xf>
    <xf numFmtId="38" fontId="36" fillId="0" borderId="117" xfId="0" applyNumberFormat="1" applyFont="1" applyFill="1" applyBorder="1" applyAlignment="1">
      <alignment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38" fontId="36" fillId="0" borderId="0" xfId="33" applyFont="1" applyFill="1" applyBorder="1" applyAlignment="1" applyProtection="1">
      <alignment horizontal="right" vertical="center"/>
    </xf>
    <xf numFmtId="3" fontId="36" fillId="0" borderId="117" xfId="0" applyNumberFormat="1" applyFont="1" applyFill="1" applyBorder="1" applyAlignment="1">
      <alignment vertical="center"/>
    </xf>
    <xf numFmtId="177" fontId="38" fillId="0" borderId="117" xfId="0" applyNumberFormat="1" applyFont="1" applyFill="1" applyBorder="1" applyAlignment="1">
      <alignment horizontal="right" vertical="center"/>
    </xf>
    <xf numFmtId="177" fontId="36" fillId="0" borderId="118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0" fillId="0" borderId="74" xfId="0" applyNumberFormat="1" applyFont="1" applyFill="1" applyBorder="1" applyAlignment="1">
      <alignment vertical="center"/>
    </xf>
    <xf numFmtId="0" fontId="36" fillId="0" borderId="56" xfId="0" applyFont="1" applyFill="1" applyBorder="1" applyAlignment="1">
      <alignment horizontal="center" vertical="center"/>
    </xf>
    <xf numFmtId="38" fontId="36" fillId="0" borderId="56" xfId="33" applyFont="1" applyFill="1" applyBorder="1" applyAlignment="1" applyProtection="1">
      <alignment horizontal="center" vertical="center"/>
    </xf>
    <xf numFmtId="38" fontId="36" fillId="0" borderId="54" xfId="33" applyFont="1" applyFill="1" applyBorder="1" applyAlignment="1" applyProtection="1">
      <alignment horizontal="center" vertical="center"/>
    </xf>
    <xf numFmtId="38" fontId="36" fillId="0" borderId="55" xfId="33" applyFont="1" applyFill="1" applyBorder="1" applyAlignment="1" applyProtection="1">
      <alignment horizontal="center" vertical="center"/>
    </xf>
    <xf numFmtId="38" fontId="2" fillId="0" borderId="0" xfId="33" applyFont="1" applyFill="1" applyBorder="1" applyAlignment="1" applyProtection="1">
      <alignment horizontal="center" vertical="center"/>
    </xf>
    <xf numFmtId="38" fontId="4" fillId="0" borderId="15" xfId="33" applyFont="1" applyFill="1" applyBorder="1" applyAlignment="1" applyProtection="1">
      <alignment horizontal="center" vertical="center" shrinkToFit="1"/>
    </xf>
    <xf numFmtId="38" fontId="4" fillId="0" borderId="77" xfId="33" applyFont="1" applyFill="1" applyBorder="1" applyAlignment="1" applyProtection="1">
      <alignment horizontal="center" vertical="center" shrinkToFit="1"/>
    </xf>
    <xf numFmtId="38" fontId="4" fillId="0" borderId="15" xfId="33" applyFont="1" applyFill="1" applyBorder="1" applyAlignment="1" applyProtection="1">
      <alignment horizontal="center" vertical="center"/>
    </xf>
    <xf numFmtId="38" fontId="4" fillId="0" borderId="78" xfId="33" applyFont="1" applyFill="1" applyBorder="1" applyAlignment="1" applyProtection="1">
      <alignment horizontal="center" vertical="center"/>
    </xf>
    <xf numFmtId="38" fontId="4" fillId="0" borderId="77" xfId="33" applyFont="1" applyFill="1" applyBorder="1" applyAlignment="1" applyProtection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3"/>
    <cellStyle name="標準 11" xfId="44"/>
    <cellStyle name="標準 12" xfId="45"/>
    <cellStyle name="標準 13" xfId="46"/>
    <cellStyle name="標準 14" xfId="47"/>
    <cellStyle name="標準 15" xfId="48"/>
    <cellStyle name="標準 16" xfId="59"/>
    <cellStyle name="標準 17" xfId="49"/>
    <cellStyle name="標準 2" xfId="50"/>
    <cellStyle name="標準 3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良い" xfId="5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38</xdr:row>
      <xdr:rowOff>19050</xdr:rowOff>
    </xdr:from>
    <xdr:to>
      <xdr:col>8</xdr:col>
      <xdr:colOff>1885950</xdr:colOff>
      <xdr:row>54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638174" y="9505950"/>
          <a:ext cx="9534526" cy="408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sng">
              <a:solidFill>
                <a:sysClr val="windowText" lastClr="000000"/>
              </a:solidFill>
            </a:rPr>
            <a:t>　</a:t>
          </a:r>
          <a:r>
            <a:rPr kumimoji="1" lang="en-US" altLang="ja-JP" sz="1200" u="sng">
              <a:solidFill>
                <a:sysClr val="windowText" lastClr="000000"/>
              </a:solidFill>
            </a:rPr>
            <a:t>H29</a:t>
          </a:r>
          <a:r>
            <a:rPr kumimoji="1" lang="ja-JP" altLang="en-US" sz="1200" u="sng">
              <a:solidFill>
                <a:sysClr val="windowText" lastClr="000000"/>
              </a:solidFill>
            </a:rPr>
            <a:t>年度実績コメント</a:t>
          </a:r>
          <a:endParaRPr kumimoji="1" lang="en-US" altLang="ja-JP" sz="1200" u="sng">
            <a:solidFill>
              <a:sysClr val="windowText" lastClr="000000"/>
            </a:solidFill>
          </a:endParaRPr>
        </a:p>
        <a:p>
          <a:endParaRPr kumimoji="1" lang="en-US" altLang="ja-JP" sz="1200" u="sng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（全般）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収入はほぼ</a:t>
          </a:r>
          <a:r>
            <a:rPr kumimoji="1" lang="en-US" altLang="ja-JP" sz="1100">
              <a:solidFill>
                <a:sysClr val="windowText" lastClr="000000"/>
              </a:solidFill>
            </a:rPr>
            <a:t>2015</a:t>
          </a:r>
          <a:r>
            <a:rPr kumimoji="1" lang="ja-JP" altLang="en-US" sz="1100">
              <a:solidFill>
                <a:sysClr val="windowText" lastClr="000000"/>
              </a:solidFill>
            </a:rPr>
            <a:t>年以前のレベルに復活。学生支援金以外の支出抑制気味で繰越金は＋</a:t>
          </a:r>
          <a:r>
            <a:rPr kumimoji="1" lang="en-US" altLang="ja-JP" sz="1100">
              <a:solidFill>
                <a:sysClr val="windowText" lastClr="000000"/>
              </a:solidFill>
            </a:rPr>
            <a:t>296</a:t>
          </a:r>
          <a:r>
            <a:rPr kumimoji="1" lang="ja-JP" altLang="en-US" sz="1100">
              <a:solidFill>
                <a:sysClr val="windowText" lastClr="000000"/>
              </a:solidFill>
            </a:rPr>
            <a:t>千円（予算では</a:t>
          </a:r>
          <a:r>
            <a:rPr kumimoji="1" lang="en-US" altLang="ja-JP" sz="1100">
              <a:solidFill>
                <a:sysClr val="windowText" lastClr="000000"/>
              </a:solidFill>
            </a:rPr>
            <a:t>66</a:t>
          </a:r>
          <a:r>
            <a:rPr kumimoji="1" lang="ja-JP" altLang="en-US" sz="1100">
              <a:solidFill>
                <a:sysClr val="windowText" lastClr="000000"/>
              </a:solidFill>
            </a:rPr>
            <a:t>千円減少予想）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（収入）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会費収入総額では、前年</a:t>
          </a:r>
          <a:r>
            <a:rPr kumimoji="1" lang="en-US" altLang="ja-JP" sz="1100">
              <a:solidFill>
                <a:sysClr val="windowText" lastClr="000000"/>
              </a:solidFill>
            </a:rPr>
            <a:t>2016</a:t>
          </a:r>
          <a:r>
            <a:rPr kumimoji="1" lang="ja-JP" altLang="en-US" sz="1100">
              <a:solidFill>
                <a:sysClr val="windowText" lastClr="000000"/>
              </a:solidFill>
            </a:rPr>
            <a:t>年と同額（</a:t>
          </a:r>
          <a:r>
            <a:rPr kumimoji="1" lang="en-US" altLang="ja-JP" sz="1100">
              <a:solidFill>
                <a:sysClr val="windowText" lastClr="000000"/>
              </a:solidFill>
            </a:rPr>
            <a:t>2,223</a:t>
          </a:r>
          <a:r>
            <a:rPr kumimoji="1" lang="ja-JP" altLang="en-US" sz="1100">
              <a:solidFill>
                <a:sysClr val="windowText" lastClr="000000"/>
              </a:solidFill>
            </a:rPr>
            <a:t>千円）。ただし請求額ミスによる返金処理（</a:t>
          </a:r>
          <a:r>
            <a:rPr kumimoji="1" lang="en-US" altLang="ja-JP" sz="1100">
              <a:solidFill>
                <a:sysClr val="windowText" lastClr="000000"/>
              </a:solidFill>
            </a:rPr>
            <a:t>27</a:t>
          </a:r>
          <a:r>
            <a:rPr kumimoji="1" lang="ja-JP" altLang="en-US" sz="1100">
              <a:solidFill>
                <a:sysClr val="windowText" lastClr="000000"/>
              </a:solidFill>
            </a:rPr>
            <a:t>千円）あり、ネット会費収入は</a:t>
          </a:r>
          <a:r>
            <a:rPr kumimoji="1" lang="en-US" altLang="ja-JP" sz="1100">
              <a:solidFill>
                <a:sysClr val="windowText" lastClr="000000"/>
              </a:solidFill>
            </a:rPr>
            <a:t>2,196</a:t>
          </a:r>
          <a:r>
            <a:rPr kumimoji="1" lang="ja-JP" altLang="en-US" sz="1100">
              <a:solidFill>
                <a:sysClr val="windowText" lastClr="000000"/>
              </a:solidFill>
            </a:rPr>
            <a:t>千円で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予算比▲</a:t>
          </a:r>
          <a:r>
            <a:rPr kumimoji="1" lang="en-US" altLang="ja-JP" sz="1100">
              <a:solidFill>
                <a:sysClr val="windowText" lastClr="000000"/>
              </a:solidFill>
            </a:rPr>
            <a:t>78</a:t>
          </a:r>
          <a:r>
            <a:rPr kumimoji="1" lang="ja-JP" altLang="en-US" sz="1100">
              <a:solidFill>
                <a:sysClr val="windowText" lastClr="000000"/>
              </a:solidFill>
            </a:rPr>
            <a:t>千円。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納付率は男子７割、女子２割、これは従来の傾向通り。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  </a:t>
          </a:r>
          <a:r>
            <a:rPr kumimoji="0" lang="ja-JP" altLang="en-US" sz="1100" baseline="0">
              <a:solidFill>
                <a:sysClr val="windowText" lastClr="000000"/>
              </a:solidFill>
              <a:effectLst/>
            </a:rPr>
            <a:t> </a:t>
          </a:r>
          <a:r>
            <a:rPr lang="ja-JP" altLang="en-US">
              <a:solidFill>
                <a:sysClr val="windowText" lastClr="000000"/>
              </a:solidFill>
              <a:effectLst/>
            </a:rPr>
            <a:t>男子では昭和卒世代は８割以上に対し、平成卒世代は６割を切るレベル。特に平成１１</a:t>
          </a:r>
          <a:r>
            <a:rPr lang="en-US" altLang="ja-JP">
              <a:solidFill>
                <a:sysClr val="windowText" lastClr="000000"/>
              </a:solidFill>
              <a:effectLst/>
            </a:rPr>
            <a:t>〜</a:t>
          </a:r>
          <a:r>
            <a:rPr lang="ja-JP" altLang="en-US">
              <a:solidFill>
                <a:sysClr val="windowText" lastClr="000000"/>
              </a:solidFill>
              <a:effectLst/>
            </a:rPr>
            <a:t>２４年は４割を切っている。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  他方、女子は昭和世代と平成直近世代が６割に対し、平成１～２４年では２割を切る低水準。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 </a:t>
          </a: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（支出）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予算に対し未実行費目あり（名簿整備、現役交通など）予算比▲</a:t>
          </a:r>
          <a:r>
            <a:rPr kumimoji="1" lang="en-US" altLang="ja-JP" sz="1100">
              <a:solidFill>
                <a:sysClr val="windowText" lastClr="000000"/>
              </a:solidFill>
            </a:rPr>
            <a:t>374</a:t>
          </a:r>
          <a:r>
            <a:rPr kumimoji="1" lang="ja-JP" altLang="en-US" sz="1100">
              <a:solidFill>
                <a:sysClr val="windowText" lastClr="000000"/>
              </a:solidFill>
            </a:rPr>
            <a:t>千円。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年度会費収入</a:t>
          </a:r>
          <a:r>
            <a:rPr kumimoji="1" lang="en-US" altLang="ja-JP" sz="1100">
              <a:solidFill>
                <a:sysClr val="windowText" lastClr="000000"/>
              </a:solidFill>
            </a:rPr>
            <a:t>2.2</a:t>
          </a:r>
          <a:r>
            <a:rPr kumimoji="1" lang="ja-JP" altLang="en-US" sz="1100">
              <a:solidFill>
                <a:sysClr val="windowText" lastClr="000000"/>
              </a:solidFill>
            </a:rPr>
            <a:t>百万円は、①現役世代への支援（通常活動援助及び新入生勧誘関連援助計</a:t>
          </a:r>
          <a:r>
            <a:rPr kumimoji="1" lang="en-US" altLang="ja-JP" sz="1100">
              <a:solidFill>
                <a:sysClr val="windowText" lastClr="000000"/>
              </a:solidFill>
            </a:rPr>
            <a:t>1.3</a:t>
          </a:r>
          <a:r>
            <a:rPr kumimoji="1" lang="ja-JP" altLang="en-US" sz="1100">
              <a:solidFill>
                <a:sysClr val="windowText" lastClr="000000"/>
              </a:solidFill>
            </a:rPr>
            <a:t>百万円へ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割、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②球朋総会開催費用（年度ずれ込みを含め</a:t>
          </a:r>
          <a:r>
            <a:rPr kumimoji="1" lang="en-US" altLang="ja-JP" sz="1100">
              <a:solidFill>
                <a:sysClr val="windowText" lastClr="000000"/>
              </a:solidFill>
            </a:rPr>
            <a:t>0.4</a:t>
          </a:r>
          <a:r>
            <a:rPr kumimoji="1" lang="ja-JP" altLang="en-US" sz="1100">
              <a:solidFill>
                <a:sysClr val="windowText" lastClr="000000"/>
              </a:solidFill>
            </a:rPr>
            <a:t>百万円）に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割弱と計</a:t>
          </a:r>
          <a:r>
            <a:rPr kumimoji="1" lang="en-US" altLang="ja-JP" sz="1100">
              <a:solidFill>
                <a:sysClr val="windowText" lastClr="000000"/>
              </a:solidFill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</a:rPr>
            <a:t>割弱を充当した。　（前年は収入減もあり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割）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以上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</a:p>
      </xdr:txBody>
    </xdr:sp>
    <xdr:clientData/>
  </xdr:twoCellAnchor>
  <xdr:twoCellAnchor>
    <xdr:from>
      <xdr:col>7</xdr:col>
      <xdr:colOff>742951</xdr:colOff>
      <xdr:row>34</xdr:row>
      <xdr:rowOff>133350</xdr:rowOff>
    </xdr:from>
    <xdr:to>
      <xdr:col>7</xdr:col>
      <xdr:colOff>836295</xdr:colOff>
      <xdr:row>36</xdr:row>
      <xdr:rowOff>133350</xdr:rowOff>
    </xdr:to>
    <xdr:sp macro="" textlink="">
      <xdr:nvSpPr>
        <xdr:cNvPr id="3" name="左中かっこ 2"/>
        <xdr:cNvSpPr/>
      </xdr:nvSpPr>
      <xdr:spPr bwMode="auto">
        <a:xfrm>
          <a:off x="8181976" y="8629650"/>
          <a:ext cx="93344" cy="495300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5"/>
  <sheetViews>
    <sheetView tabSelected="1" view="pageBreakPreview" zoomScale="75" zoomScaleNormal="75" zoomScaleSheetLayoutView="75" workbookViewId="0">
      <selection activeCell="E3" sqref="E3"/>
    </sheetView>
  </sheetViews>
  <sheetFormatPr defaultColWidth="9.75" defaultRowHeight="19.5" customHeight="1" x14ac:dyDescent="0.15"/>
  <cols>
    <col min="1" max="1" width="33.875" style="14" customWidth="1"/>
    <col min="2" max="7" width="10.625" style="14" customWidth="1"/>
    <col min="8" max="8" width="11.125" style="14" customWidth="1"/>
    <col min="9" max="9" width="25.875" style="14" customWidth="1"/>
    <col min="10" max="10" width="4.5" style="14" customWidth="1"/>
    <col min="11" max="11" width="24.25" style="14" customWidth="1"/>
    <col min="12" max="12" width="10.25" style="14" customWidth="1"/>
    <col min="13" max="13" width="14" style="14" customWidth="1"/>
    <col min="14" max="14" width="10.25" style="14" customWidth="1"/>
    <col min="15" max="15" width="5" style="14" customWidth="1"/>
    <col min="16" max="16" width="13.125" style="15" customWidth="1"/>
    <col min="17" max="17" width="5" style="15" customWidth="1"/>
    <col min="18" max="18" width="12.625" style="15" customWidth="1"/>
    <col min="19" max="19" width="5" style="15" customWidth="1"/>
    <col min="20" max="20" width="22.875" style="15" customWidth="1"/>
    <col min="21" max="21" width="9.625" style="15" customWidth="1"/>
    <col min="22" max="25" width="10.625" style="14" customWidth="1"/>
    <col min="26" max="28" width="7.625" style="14" customWidth="1"/>
    <col min="29" max="29" width="9.75" style="14"/>
    <col min="30" max="30" width="2.875" style="14" customWidth="1"/>
    <col min="31" max="32" width="7.625" style="14" customWidth="1"/>
    <col min="33" max="16384" width="9.75" style="14"/>
  </cols>
  <sheetData>
    <row r="1" spans="1:33" ht="28.5" customHeight="1" x14ac:dyDescent="0.15">
      <c r="A1" s="262" t="s">
        <v>82</v>
      </c>
      <c r="B1" s="262"/>
      <c r="C1" s="262"/>
      <c r="D1" s="262"/>
      <c r="E1" s="262"/>
      <c r="F1" s="262"/>
      <c r="G1" s="262"/>
      <c r="H1" s="262"/>
      <c r="I1" s="262"/>
      <c r="J1" s="9"/>
      <c r="K1" s="9"/>
      <c r="L1" s="9"/>
      <c r="M1" s="240" t="s">
        <v>74</v>
      </c>
      <c r="N1" s="9"/>
      <c r="O1" s="9"/>
      <c r="P1" s="10"/>
      <c r="Q1" s="10"/>
      <c r="R1" s="10"/>
      <c r="S1" s="10"/>
      <c r="T1" s="10"/>
      <c r="U1" s="10"/>
      <c r="V1" s="9"/>
      <c r="W1" s="9"/>
      <c r="X1" s="9"/>
      <c r="Y1" s="9"/>
      <c r="Z1" s="51" t="s">
        <v>24</v>
      </c>
      <c r="AA1" s="9"/>
      <c r="AB1" s="9"/>
      <c r="AC1" s="9"/>
      <c r="AD1" s="9"/>
      <c r="AE1" s="51" t="s">
        <v>25</v>
      </c>
      <c r="AF1" s="9"/>
      <c r="AG1" s="9"/>
    </row>
    <row r="2" spans="1:33" ht="19.5" customHeight="1" thickBot="1" x14ac:dyDescent="0.2">
      <c r="A2" s="9"/>
      <c r="B2" s="2"/>
      <c r="C2" s="10"/>
      <c r="D2" s="199" t="s">
        <v>83</v>
      </c>
      <c r="E2" s="10"/>
      <c r="F2" s="10"/>
      <c r="G2" s="10"/>
      <c r="H2" s="10"/>
      <c r="I2" s="138" t="s">
        <v>53</v>
      </c>
      <c r="J2" s="9"/>
      <c r="K2" s="9"/>
      <c r="L2" s="9"/>
      <c r="M2" s="8"/>
      <c r="N2" s="198"/>
      <c r="O2" s="198"/>
      <c r="P2" s="199"/>
      <c r="Q2" s="199"/>
      <c r="R2" s="199"/>
      <c r="S2" s="199"/>
      <c r="T2" s="250" t="s">
        <v>56</v>
      </c>
      <c r="U2" s="10"/>
      <c r="V2" s="101"/>
      <c r="W2" s="101"/>
      <c r="X2" s="159" t="s">
        <v>65</v>
      </c>
      <c r="Y2" s="48"/>
      <c r="Z2" s="45" t="s">
        <v>17</v>
      </c>
      <c r="AA2" s="33" t="s">
        <v>23</v>
      </c>
      <c r="AB2" s="33" t="s">
        <v>18</v>
      </c>
      <c r="AC2" s="44" t="s">
        <v>19</v>
      </c>
      <c r="AD2" s="9"/>
      <c r="AE2" s="33" t="s">
        <v>23</v>
      </c>
      <c r="AF2" s="33" t="s">
        <v>18</v>
      </c>
      <c r="AG2" s="44" t="s">
        <v>19</v>
      </c>
    </row>
    <row r="3" spans="1:33" s="9" customFormat="1" ht="19.5" customHeight="1" thickBot="1" x14ac:dyDescent="0.2">
      <c r="B3" s="56"/>
      <c r="C3" s="10"/>
      <c r="D3" s="10"/>
      <c r="E3" s="10"/>
      <c r="F3" s="10"/>
      <c r="G3" s="10"/>
      <c r="H3" s="10"/>
      <c r="I3" s="57" t="s">
        <v>6</v>
      </c>
      <c r="M3" s="8"/>
      <c r="N3" s="198"/>
      <c r="O3" s="258" t="s">
        <v>26</v>
      </c>
      <c r="P3" s="258"/>
      <c r="Q3" s="260" t="s">
        <v>27</v>
      </c>
      <c r="R3" s="261"/>
      <c r="S3" s="259" t="s">
        <v>7</v>
      </c>
      <c r="T3" s="259"/>
      <c r="U3" s="10"/>
      <c r="V3" s="10"/>
      <c r="W3" s="10"/>
      <c r="X3" s="10"/>
      <c r="Y3" s="10"/>
      <c r="Z3" s="29">
        <v>36</v>
      </c>
      <c r="AA3" s="46">
        <v>6000</v>
      </c>
      <c r="AB3" s="35">
        <v>6</v>
      </c>
      <c r="AC3" s="39">
        <f t="shared" ref="AC3:AC37" si="0">AA3*AB3</f>
        <v>36000</v>
      </c>
      <c r="AE3" s="46">
        <v>6000</v>
      </c>
      <c r="AF3" s="34">
        <v>0</v>
      </c>
      <c r="AG3" s="39">
        <f t="shared" ref="AG3:AG24" si="1">AE3*AF3</f>
        <v>0</v>
      </c>
    </row>
    <row r="4" spans="1:33" s="9" customFormat="1" ht="19.5" customHeight="1" thickBot="1" x14ac:dyDescent="0.2">
      <c r="A4" s="7" t="s">
        <v>0</v>
      </c>
      <c r="B4" s="263" t="s">
        <v>43</v>
      </c>
      <c r="C4" s="264"/>
      <c r="D4" s="265" t="s">
        <v>30</v>
      </c>
      <c r="E4" s="266"/>
      <c r="F4" s="265" t="s">
        <v>41</v>
      </c>
      <c r="G4" s="267"/>
      <c r="H4" s="158" t="s">
        <v>69</v>
      </c>
      <c r="I4" s="173" t="s">
        <v>48</v>
      </c>
      <c r="K4" s="241" t="s">
        <v>45</v>
      </c>
      <c r="L4" s="53"/>
      <c r="M4" s="200"/>
      <c r="N4" s="248" t="s">
        <v>22</v>
      </c>
      <c r="O4" s="249" t="s">
        <v>75</v>
      </c>
      <c r="P4" s="202" t="s">
        <v>55</v>
      </c>
      <c r="Q4" s="249" t="s">
        <v>75</v>
      </c>
      <c r="R4" s="202" t="s">
        <v>55</v>
      </c>
      <c r="S4" s="249" t="s">
        <v>75</v>
      </c>
      <c r="T4" s="202" t="s">
        <v>55</v>
      </c>
      <c r="U4" s="103"/>
      <c r="V4" s="102"/>
      <c r="W4" s="103"/>
      <c r="X4" s="102"/>
      <c r="Y4" s="19"/>
      <c r="Z4" s="29">
        <v>37</v>
      </c>
      <c r="AA4" s="46">
        <v>6000</v>
      </c>
      <c r="AB4" s="35">
        <v>3</v>
      </c>
      <c r="AC4" s="39">
        <f t="shared" si="0"/>
        <v>18000</v>
      </c>
      <c r="AE4" s="46">
        <v>6000</v>
      </c>
      <c r="AF4" s="34">
        <v>0</v>
      </c>
      <c r="AG4" s="39">
        <f t="shared" si="1"/>
        <v>0</v>
      </c>
    </row>
    <row r="5" spans="1:33" ht="16.5" customHeight="1" x14ac:dyDescent="0.15">
      <c r="A5" s="21" t="s">
        <v>1</v>
      </c>
      <c r="B5" s="58"/>
      <c r="C5" s="59"/>
      <c r="D5" s="60"/>
      <c r="E5" s="115"/>
      <c r="F5" s="120"/>
      <c r="G5" s="121"/>
      <c r="H5" s="163"/>
      <c r="I5" s="174"/>
      <c r="J5" s="9"/>
      <c r="K5" s="251">
        <v>2196013</v>
      </c>
      <c r="L5" s="195"/>
      <c r="M5" s="203" t="s">
        <v>54</v>
      </c>
      <c r="N5" s="204">
        <v>12000</v>
      </c>
      <c r="O5" s="205">
        <v>98</v>
      </c>
      <c r="P5" s="206">
        <f>O5*N5</f>
        <v>1176000</v>
      </c>
      <c r="Q5" s="205">
        <v>13</v>
      </c>
      <c r="R5" s="206">
        <f>N5*Q5</f>
        <v>156000</v>
      </c>
      <c r="S5" s="205">
        <f t="shared" ref="S5:S10" si="2">O5+Q5</f>
        <v>111</v>
      </c>
      <c r="T5" s="206">
        <f>S5*N5</f>
        <v>1332000</v>
      </c>
      <c r="U5" s="18"/>
      <c r="V5" s="10"/>
      <c r="W5" s="10"/>
      <c r="X5" s="10"/>
      <c r="Y5" s="10"/>
      <c r="Z5" s="30">
        <v>38</v>
      </c>
      <c r="AA5" s="46">
        <v>6000</v>
      </c>
      <c r="AB5" s="35">
        <v>4</v>
      </c>
      <c r="AC5" s="39">
        <f t="shared" si="0"/>
        <v>24000</v>
      </c>
      <c r="AD5" s="9"/>
      <c r="AE5" s="46">
        <v>6000</v>
      </c>
      <c r="AF5" s="34">
        <v>0</v>
      </c>
      <c r="AG5" s="39">
        <f t="shared" si="1"/>
        <v>0</v>
      </c>
    </row>
    <row r="6" spans="1:33" ht="19.5" customHeight="1" x14ac:dyDescent="0.15">
      <c r="A6" s="22" t="s">
        <v>2</v>
      </c>
      <c r="B6" s="62">
        <f>SUM(C7:C12)</f>
        <v>1731000</v>
      </c>
      <c r="C6" s="63"/>
      <c r="D6" s="105">
        <f>SUM(E7:E12)</f>
        <v>2274000</v>
      </c>
      <c r="E6" s="116"/>
      <c r="F6" s="122">
        <f>F7+G10+G11</f>
        <v>2196000</v>
      </c>
      <c r="G6" s="123"/>
      <c r="H6" s="193">
        <f>F6-D6</f>
        <v>-78000</v>
      </c>
      <c r="I6" s="175"/>
      <c r="J6" s="9"/>
      <c r="K6" s="242" t="s">
        <v>57</v>
      </c>
      <c r="L6" s="13"/>
      <c r="M6" s="203"/>
      <c r="N6" s="204">
        <v>9000</v>
      </c>
      <c r="O6" s="205">
        <v>13</v>
      </c>
      <c r="P6" s="206">
        <f>N6*O6</f>
        <v>117000</v>
      </c>
      <c r="Q6" s="205">
        <v>5</v>
      </c>
      <c r="R6" s="206">
        <f>N6*Q6</f>
        <v>45000</v>
      </c>
      <c r="S6" s="205">
        <f t="shared" si="2"/>
        <v>18</v>
      </c>
      <c r="T6" s="206">
        <f>S6*N6</f>
        <v>162000</v>
      </c>
      <c r="U6" s="18"/>
      <c r="V6" s="10"/>
      <c r="W6" s="10"/>
      <c r="X6" s="10"/>
      <c r="Y6" s="10"/>
      <c r="Z6" s="31">
        <v>39</v>
      </c>
      <c r="AA6" s="46">
        <v>6000</v>
      </c>
      <c r="AB6" s="35">
        <v>6</v>
      </c>
      <c r="AC6" s="39">
        <f t="shared" si="0"/>
        <v>36000</v>
      </c>
      <c r="AD6" s="9"/>
      <c r="AE6" s="46">
        <v>6000</v>
      </c>
      <c r="AF6" s="34">
        <v>0</v>
      </c>
      <c r="AG6" s="39">
        <f t="shared" si="1"/>
        <v>0</v>
      </c>
    </row>
    <row r="7" spans="1:33" ht="19.5" customHeight="1" thickBot="1" x14ac:dyDescent="0.2">
      <c r="A7" s="3" t="s">
        <v>59</v>
      </c>
      <c r="B7" s="64">
        <f>C7+C8+C9</f>
        <v>1338000</v>
      </c>
      <c r="C7" s="65">
        <v>1290000</v>
      </c>
      <c r="D7" s="66">
        <f>E7+E8+E9</f>
        <v>1956000</v>
      </c>
      <c r="E7" s="65">
        <v>1452000</v>
      </c>
      <c r="F7" s="72">
        <f>G7+G8+G9</f>
        <v>1887000</v>
      </c>
      <c r="G7" s="124">
        <v>1494000</v>
      </c>
      <c r="H7" s="164"/>
      <c r="I7" s="176"/>
      <c r="J7" s="12"/>
      <c r="K7" s="243">
        <v>2658402</v>
      </c>
      <c r="L7" s="10"/>
      <c r="M7" s="207"/>
      <c r="N7" s="208" t="s">
        <v>21</v>
      </c>
      <c r="O7" s="209">
        <f t="shared" ref="O7:T7" si="3">SUM(O5:O6)</f>
        <v>111</v>
      </c>
      <c r="P7" s="210">
        <f t="shared" si="3"/>
        <v>1293000</v>
      </c>
      <c r="Q7" s="209">
        <f t="shared" si="3"/>
        <v>18</v>
      </c>
      <c r="R7" s="210">
        <f t="shared" si="3"/>
        <v>201000</v>
      </c>
      <c r="S7" s="209">
        <f t="shared" si="2"/>
        <v>129</v>
      </c>
      <c r="T7" s="210">
        <f t="shared" si="3"/>
        <v>1494000</v>
      </c>
      <c r="U7" s="18"/>
      <c r="W7" s="52"/>
      <c r="X7" s="52"/>
      <c r="Z7" s="29">
        <v>40</v>
      </c>
      <c r="AA7" s="46">
        <v>6000</v>
      </c>
      <c r="AB7" s="35">
        <v>0</v>
      </c>
      <c r="AC7" s="39">
        <f t="shared" si="0"/>
        <v>0</v>
      </c>
      <c r="AD7" s="9"/>
      <c r="AE7" s="46">
        <v>6000</v>
      </c>
      <c r="AF7" s="34">
        <v>0</v>
      </c>
      <c r="AG7" s="39">
        <f t="shared" si="1"/>
        <v>0</v>
      </c>
    </row>
    <row r="8" spans="1:33" ht="19.5" customHeight="1" x14ac:dyDescent="0.15">
      <c r="A8" s="23" t="s">
        <v>8</v>
      </c>
      <c r="B8" s="67"/>
      <c r="C8" s="65">
        <v>36000</v>
      </c>
      <c r="D8" s="66"/>
      <c r="E8" s="65">
        <v>504000</v>
      </c>
      <c r="F8" s="72"/>
      <c r="G8" s="124">
        <v>381000</v>
      </c>
      <c r="H8" s="164"/>
      <c r="I8" s="176"/>
      <c r="J8" s="9"/>
      <c r="K8" s="244"/>
      <c r="L8" s="16"/>
      <c r="M8" s="211" t="s">
        <v>29</v>
      </c>
      <c r="N8" s="212">
        <v>12000</v>
      </c>
      <c r="O8" s="213">
        <v>20</v>
      </c>
      <c r="P8" s="214">
        <f>N8*O8</f>
        <v>240000</v>
      </c>
      <c r="Q8" s="215">
        <v>8</v>
      </c>
      <c r="R8" s="214">
        <f>N8*Q8</f>
        <v>96000</v>
      </c>
      <c r="S8" s="213">
        <f t="shared" si="2"/>
        <v>28</v>
      </c>
      <c r="T8" s="214">
        <f>S8*N8</f>
        <v>336000</v>
      </c>
      <c r="U8" s="18"/>
      <c r="W8" s="104"/>
      <c r="X8" s="52"/>
      <c r="Z8" s="29">
        <v>41</v>
      </c>
      <c r="AA8" s="46">
        <v>6000</v>
      </c>
      <c r="AB8" s="35">
        <v>11</v>
      </c>
      <c r="AC8" s="39">
        <f t="shared" si="0"/>
        <v>66000</v>
      </c>
      <c r="AD8" s="9"/>
      <c r="AE8" s="46">
        <v>6000</v>
      </c>
      <c r="AF8" s="34">
        <v>0</v>
      </c>
      <c r="AG8" s="39">
        <f t="shared" si="1"/>
        <v>0</v>
      </c>
    </row>
    <row r="9" spans="1:33" ht="19.5" customHeight="1" x14ac:dyDescent="0.15">
      <c r="A9" s="23" t="s">
        <v>70</v>
      </c>
      <c r="B9" s="67"/>
      <c r="C9" s="65">
        <v>12000</v>
      </c>
      <c r="D9" s="66"/>
      <c r="E9" s="65"/>
      <c r="F9" s="72"/>
      <c r="G9" s="257">
        <v>12000</v>
      </c>
      <c r="H9" s="165"/>
      <c r="I9" s="177"/>
      <c r="J9" s="12"/>
      <c r="K9" s="245"/>
      <c r="L9" s="9"/>
      <c r="M9" s="207"/>
      <c r="N9" s="204">
        <v>9000</v>
      </c>
      <c r="O9" s="216">
        <v>4</v>
      </c>
      <c r="P9" s="210">
        <f>N9*O9</f>
        <v>36000</v>
      </c>
      <c r="Q9" s="205">
        <v>1</v>
      </c>
      <c r="R9" s="206">
        <f>N9*Q9</f>
        <v>9000</v>
      </c>
      <c r="S9" s="216">
        <f t="shared" si="2"/>
        <v>5</v>
      </c>
      <c r="T9" s="210">
        <f>S9*N9</f>
        <v>45000</v>
      </c>
      <c r="U9" s="18"/>
      <c r="W9" s="104"/>
      <c r="X9" s="1"/>
      <c r="Y9" s="107" t="s">
        <v>34</v>
      </c>
      <c r="Z9" s="30">
        <v>42</v>
      </c>
      <c r="AA9" s="46">
        <v>6000</v>
      </c>
      <c r="AB9" s="35">
        <v>9</v>
      </c>
      <c r="AC9" s="39">
        <f t="shared" si="0"/>
        <v>54000</v>
      </c>
      <c r="AD9" s="9"/>
      <c r="AE9" s="46">
        <v>6000</v>
      </c>
      <c r="AF9" s="34">
        <v>0</v>
      </c>
      <c r="AG9" s="39">
        <f t="shared" si="1"/>
        <v>0</v>
      </c>
    </row>
    <row r="10" spans="1:33" ht="19.5" customHeight="1" thickBot="1" x14ac:dyDescent="0.2">
      <c r="A10" s="3" t="s">
        <v>9</v>
      </c>
      <c r="B10" s="67"/>
      <c r="C10" s="65">
        <v>393000</v>
      </c>
      <c r="D10" s="68"/>
      <c r="E10" s="65">
        <v>318000</v>
      </c>
      <c r="F10" s="72"/>
      <c r="G10" s="124">
        <v>336000</v>
      </c>
      <c r="H10" s="164"/>
      <c r="I10" s="178" t="s">
        <v>63</v>
      </c>
      <c r="J10" s="9"/>
      <c r="K10" s="246"/>
      <c r="L10" s="20"/>
      <c r="M10" s="217"/>
      <c r="N10" s="218" t="s">
        <v>21</v>
      </c>
      <c r="O10" s="219">
        <f>SUM(O8:O9)</f>
        <v>24</v>
      </c>
      <c r="P10" s="220">
        <f>SUM(P8:P9)</f>
        <v>276000</v>
      </c>
      <c r="Q10" s="221">
        <f>SUM(Q8:Q9)</f>
        <v>9</v>
      </c>
      <c r="R10" s="220">
        <f>SUM(R8:R9)</f>
        <v>105000</v>
      </c>
      <c r="S10" s="219">
        <f t="shared" si="2"/>
        <v>33</v>
      </c>
      <c r="T10" s="220">
        <f>P10+R10</f>
        <v>381000</v>
      </c>
      <c r="U10" s="18"/>
      <c r="V10" s="10"/>
      <c r="W10" s="10"/>
      <c r="X10" s="10"/>
      <c r="Y10" s="10"/>
      <c r="Z10" s="31">
        <v>43</v>
      </c>
      <c r="AA10" s="46">
        <v>6000</v>
      </c>
      <c r="AB10" s="35">
        <v>5</v>
      </c>
      <c r="AC10" s="39">
        <f t="shared" si="0"/>
        <v>30000</v>
      </c>
      <c r="AD10" s="9"/>
      <c r="AE10" s="46">
        <v>6000</v>
      </c>
      <c r="AF10" s="34">
        <v>0</v>
      </c>
      <c r="AG10" s="39">
        <f t="shared" si="1"/>
        <v>0</v>
      </c>
    </row>
    <row r="11" spans="1:33" ht="19.5" customHeight="1" x14ac:dyDescent="0.15">
      <c r="A11" s="194" t="s">
        <v>72</v>
      </c>
      <c r="B11" s="67"/>
      <c r="C11" s="65"/>
      <c r="D11" s="68"/>
      <c r="E11" s="65"/>
      <c r="F11" s="72"/>
      <c r="G11" s="124">
        <v>-27000</v>
      </c>
      <c r="H11" s="164"/>
      <c r="I11" s="179" t="s">
        <v>60</v>
      </c>
      <c r="J11" s="9"/>
      <c r="K11" s="246"/>
      <c r="L11" s="20"/>
      <c r="M11" s="222" t="s">
        <v>64</v>
      </c>
      <c r="N11" s="204"/>
      <c r="O11" s="223"/>
      <c r="P11" s="224">
        <v>12000</v>
      </c>
      <c r="Q11" s="205"/>
      <c r="R11" s="206">
        <v>0</v>
      </c>
      <c r="S11" s="223"/>
      <c r="T11" s="224">
        <f>P11+R11</f>
        <v>12000</v>
      </c>
      <c r="U11" s="18"/>
      <c r="V11" s="10"/>
      <c r="W11" s="104"/>
      <c r="X11" s="10"/>
      <c r="Y11" s="10"/>
      <c r="Z11" s="29">
        <v>44</v>
      </c>
      <c r="AA11" s="46">
        <v>6000</v>
      </c>
      <c r="AB11" s="35">
        <v>5</v>
      </c>
      <c r="AC11" s="39">
        <f t="shared" si="0"/>
        <v>30000</v>
      </c>
      <c r="AD11" s="9"/>
      <c r="AE11" s="46">
        <v>6000</v>
      </c>
      <c r="AF11" s="34">
        <v>0</v>
      </c>
      <c r="AG11" s="39">
        <f t="shared" si="1"/>
        <v>0</v>
      </c>
    </row>
    <row r="12" spans="1:33" ht="19.5" customHeight="1" x14ac:dyDescent="0.15">
      <c r="A12" s="3"/>
      <c r="B12" s="67"/>
      <c r="C12" s="65"/>
      <c r="D12" s="68"/>
      <c r="E12" s="65"/>
      <c r="F12" s="75"/>
      <c r="G12" s="125"/>
      <c r="H12" s="166"/>
      <c r="I12" s="188" t="s">
        <v>71</v>
      </c>
      <c r="J12" s="9"/>
      <c r="K12" s="245"/>
      <c r="L12" s="9"/>
      <c r="M12" s="225"/>
      <c r="N12" s="204"/>
      <c r="O12" s="216"/>
      <c r="P12" s="210"/>
      <c r="Q12" s="205"/>
      <c r="R12" s="206"/>
      <c r="S12" s="216"/>
      <c r="T12" s="210"/>
      <c r="U12" s="18"/>
      <c r="V12" s="10"/>
      <c r="W12" s="10"/>
      <c r="X12" s="10"/>
      <c r="Y12" s="10"/>
      <c r="Z12" s="29">
        <v>45</v>
      </c>
      <c r="AA12" s="46">
        <v>6000</v>
      </c>
      <c r="AB12" s="35">
        <v>6</v>
      </c>
      <c r="AC12" s="39">
        <f t="shared" si="0"/>
        <v>36000</v>
      </c>
      <c r="AD12" s="9"/>
      <c r="AE12" s="46">
        <v>6000</v>
      </c>
      <c r="AF12" s="34">
        <v>0</v>
      </c>
      <c r="AG12" s="39">
        <f t="shared" si="1"/>
        <v>0</v>
      </c>
    </row>
    <row r="13" spans="1:33" ht="19.5" customHeight="1" thickBot="1" x14ac:dyDescent="0.2">
      <c r="A13" s="3" t="s">
        <v>10</v>
      </c>
      <c r="B13" s="67">
        <f>SUM(C14:C16)</f>
        <v>106232</v>
      </c>
      <c r="C13" s="69"/>
      <c r="D13" s="67">
        <f>SUM(E14:E17)</f>
        <v>0</v>
      </c>
      <c r="E13" s="69"/>
      <c r="F13" s="126">
        <v>13</v>
      </c>
      <c r="G13" s="127"/>
      <c r="H13" s="167"/>
      <c r="I13" s="181"/>
      <c r="J13" s="9"/>
      <c r="K13" s="245"/>
      <c r="L13" s="9"/>
      <c r="M13" s="225"/>
      <c r="N13" s="208"/>
      <c r="O13" s="216"/>
      <c r="P13" s="210"/>
      <c r="Q13" s="209"/>
      <c r="R13" s="210"/>
      <c r="S13" s="216"/>
      <c r="T13" s="210"/>
      <c r="U13" s="18"/>
      <c r="V13" s="10"/>
      <c r="W13" s="10"/>
      <c r="X13" s="10"/>
      <c r="Y13" s="10"/>
      <c r="Z13" s="30">
        <v>46</v>
      </c>
      <c r="AA13" s="46">
        <v>6000</v>
      </c>
      <c r="AB13" s="35">
        <v>4</v>
      </c>
      <c r="AC13" s="39">
        <f t="shared" si="0"/>
        <v>24000</v>
      </c>
      <c r="AD13" s="9"/>
      <c r="AE13" s="46">
        <v>6000</v>
      </c>
      <c r="AF13" s="34">
        <v>0</v>
      </c>
      <c r="AG13" s="39">
        <f t="shared" si="1"/>
        <v>0</v>
      </c>
    </row>
    <row r="14" spans="1:33" ht="19.5" customHeight="1" thickBot="1" x14ac:dyDescent="0.2">
      <c r="A14" s="3" t="s">
        <v>11</v>
      </c>
      <c r="B14" s="70"/>
      <c r="C14" s="65">
        <v>100000</v>
      </c>
      <c r="D14" s="71"/>
      <c r="E14" s="65"/>
      <c r="F14" s="72"/>
      <c r="G14" s="124"/>
      <c r="H14" s="164"/>
      <c r="I14" s="182"/>
      <c r="J14" s="9"/>
      <c r="K14" s="245"/>
      <c r="L14" s="9"/>
      <c r="M14" s="226" t="s">
        <v>20</v>
      </c>
      <c r="N14" s="227">
        <v>6000</v>
      </c>
      <c r="O14" s="201">
        <v>56</v>
      </c>
      <c r="P14" s="228">
        <f>N14*O14</f>
        <v>336000</v>
      </c>
      <c r="Q14" s="201">
        <v>0</v>
      </c>
      <c r="R14" s="228">
        <f>N14*Q14</f>
        <v>0</v>
      </c>
      <c r="S14" s="201">
        <f t="shared" ref="S14:T14" si="4">O14+Q14</f>
        <v>56</v>
      </c>
      <c r="T14" s="228">
        <f t="shared" si="4"/>
        <v>336000</v>
      </c>
      <c r="U14" s="18"/>
      <c r="V14" s="10"/>
      <c r="W14" s="10"/>
      <c r="X14" s="10"/>
      <c r="Y14" s="10"/>
      <c r="Z14" s="31">
        <v>47</v>
      </c>
      <c r="AA14" s="46">
        <v>6000</v>
      </c>
      <c r="AB14" s="35">
        <v>6</v>
      </c>
      <c r="AC14" s="39">
        <f t="shared" si="0"/>
        <v>36000</v>
      </c>
      <c r="AD14" s="9"/>
      <c r="AE14" s="46">
        <v>6000</v>
      </c>
      <c r="AF14" s="34">
        <v>0</v>
      </c>
      <c r="AG14" s="39">
        <f t="shared" si="1"/>
        <v>0</v>
      </c>
    </row>
    <row r="15" spans="1:33" ht="19.5" customHeight="1" x14ac:dyDescent="0.15">
      <c r="A15" s="3" t="s">
        <v>12</v>
      </c>
      <c r="B15" s="70"/>
      <c r="C15" s="65">
        <v>232</v>
      </c>
      <c r="D15" s="71"/>
      <c r="E15" s="65">
        <v>0</v>
      </c>
      <c r="F15" s="72"/>
      <c r="G15" s="124">
        <v>13</v>
      </c>
      <c r="H15" s="164"/>
      <c r="I15" s="182"/>
      <c r="J15" s="12"/>
      <c r="K15" s="247" t="s">
        <v>42</v>
      </c>
      <c r="L15" s="114"/>
      <c r="M15" s="229"/>
      <c r="N15" s="230"/>
      <c r="O15" s="223"/>
      <c r="P15" s="224"/>
      <c r="Q15" s="223"/>
      <c r="R15" s="224"/>
      <c r="S15" s="223"/>
      <c r="T15" s="224"/>
      <c r="U15" s="18"/>
      <c r="V15" s="10"/>
      <c r="W15" s="10"/>
      <c r="X15" s="10"/>
      <c r="Y15" s="10"/>
      <c r="Z15" s="29">
        <v>48</v>
      </c>
      <c r="AA15" s="46">
        <v>6000</v>
      </c>
      <c r="AB15" s="35">
        <v>5</v>
      </c>
      <c r="AC15" s="39">
        <f t="shared" si="0"/>
        <v>30000</v>
      </c>
      <c r="AD15" s="9"/>
      <c r="AE15" s="46">
        <v>6000</v>
      </c>
      <c r="AF15" s="34">
        <v>0</v>
      </c>
      <c r="AG15" s="39">
        <f t="shared" si="1"/>
        <v>0</v>
      </c>
    </row>
    <row r="16" spans="1:33" ht="19.5" customHeight="1" thickBot="1" x14ac:dyDescent="0.2">
      <c r="A16" s="3" t="s">
        <v>3</v>
      </c>
      <c r="B16" s="70"/>
      <c r="C16" s="65">
        <v>6000</v>
      </c>
      <c r="D16" s="71"/>
      <c r="E16" s="65">
        <v>0</v>
      </c>
      <c r="F16" s="72"/>
      <c r="G16" s="124">
        <v>0</v>
      </c>
      <c r="H16" s="164"/>
      <c r="I16" s="182"/>
      <c r="J16" s="9"/>
      <c r="K16" s="247">
        <v>1966010</v>
      </c>
      <c r="L16" s="12"/>
      <c r="M16" s="231"/>
      <c r="N16" s="232"/>
      <c r="O16" s="233"/>
      <c r="P16" s="234"/>
      <c r="Q16" s="233"/>
      <c r="R16" s="234"/>
      <c r="S16" s="233"/>
      <c r="T16" s="234"/>
      <c r="U16" s="18"/>
      <c r="V16" s="10"/>
      <c r="W16" s="10"/>
      <c r="X16" s="10"/>
      <c r="Y16" s="10"/>
      <c r="Z16" s="29">
        <v>49</v>
      </c>
      <c r="AA16" s="46">
        <v>6000</v>
      </c>
      <c r="AB16" s="35">
        <v>1</v>
      </c>
      <c r="AC16" s="39">
        <f t="shared" si="0"/>
        <v>6000</v>
      </c>
      <c r="AD16" s="9"/>
      <c r="AE16" s="46">
        <v>6000</v>
      </c>
      <c r="AF16" s="34">
        <v>0</v>
      </c>
      <c r="AG16" s="39">
        <f t="shared" si="1"/>
        <v>0</v>
      </c>
    </row>
    <row r="17" spans="1:33" ht="19.5" customHeight="1" thickTop="1" thickBot="1" x14ac:dyDescent="0.2">
      <c r="A17" s="24" t="s">
        <v>16</v>
      </c>
      <c r="B17" s="67"/>
      <c r="C17" s="65">
        <v>0</v>
      </c>
      <c r="D17" s="74"/>
      <c r="E17" s="73">
        <v>0</v>
      </c>
      <c r="F17" s="128"/>
      <c r="G17" s="129"/>
      <c r="H17" s="168"/>
      <c r="I17" s="183"/>
      <c r="J17" s="9"/>
      <c r="K17" s="245"/>
      <c r="M17" s="235" t="s">
        <v>7</v>
      </c>
      <c r="N17" s="236"/>
      <c r="O17" s="236">
        <f t="shared" ref="O17:Q17" si="5">O7+O10+O13+O14+O15+O16</f>
        <v>191</v>
      </c>
      <c r="P17" s="237">
        <f>P7+P10+P11+P14</f>
        <v>1917000</v>
      </c>
      <c r="Q17" s="236">
        <f t="shared" si="5"/>
        <v>27</v>
      </c>
      <c r="R17" s="237">
        <f>R7+R10</f>
        <v>306000</v>
      </c>
      <c r="S17" s="236">
        <f>S7+S10+S14</f>
        <v>218</v>
      </c>
      <c r="T17" s="238">
        <f>T7+T10+T11+T14</f>
        <v>2223000</v>
      </c>
      <c r="U17" s="18"/>
      <c r="Z17" s="30">
        <v>50</v>
      </c>
      <c r="AA17" s="46">
        <v>6000</v>
      </c>
      <c r="AB17" s="35">
        <v>7</v>
      </c>
      <c r="AC17" s="39">
        <f t="shared" si="0"/>
        <v>42000</v>
      </c>
      <c r="AD17" s="9"/>
      <c r="AE17" s="46">
        <v>6000</v>
      </c>
      <c r="AF17" s="34">
        <v>0</v>
      </c>
      <c r="AG17" s="39">
        <f t="shared" si="1"/>
        <v>0</v>
      </c>
    </row>
    <row r="18" spans="1:33" ht="19.5" customHeight="1" thickBot="1" x14ac:dyDescent="0.2">
      <c r="A18" s="25" t="s">
        <v>13</v>
      </c>
      <c r="B18" s="76"/>
      <c r="C18" s="73">
        <v>3526183</v>
      </c>
      <c r="D18" s="74"/>
      <c r="E18" s="73">
        <f>C33</f>
        <v>2658402</v>
      </c>
      <c r="F18" s="128"/>
      <c r="G18" s="129">
        <v>2658402</v>
      </c>
      <c r="H18" s="168"/>
      <c r="I18" s="184"/>
      <c r="J18" s="9"/>
      <c r="K18" s="247" t="s">
        <v>44</v>
      </c>
      <c r="L18" s="114"/>
      <c r="M18" s="198"/>
      <c r="N18" s="239"/>
      <c r="O18" s="239"/>
      <c r="P18" s="199"/>
      <c r="Q18" s="199"/>
      <c r="R18" s="199"/>
      <c r="S18" s="199"/>
      <c r="T18" s="199"/>
      <c r="U18" s="10"/>
      <c r="W18" s="55"/>
      <c r="X18" s="55"/>
      <c r="Y18" s="49" t="s">
        <v>28</v>
      </c>
      <c r="Z18" s="31">
        <v>51</v>
      </c>
      <c r="AA18" s="47">
        <v>6000</v>
      </c>
      <c r="AB18" s="35">
        <v>10</v>
      </c>
      <c r="AC18" s="39">
        <f t="shared" si="0"/>
        <v>60000</v>
      </c>
      <c r="AD18" s="9"/>
      <c r="AE18" s="46">
        <v>6000</v>
      </c>
      <c r="AF18" s="34">
        <v>0</v>
      </c>
      <c r="AG18" s="39">
        <f t="shared" si="1"/>
        <v>0</v>
      </c>
    </row>
    <row r="19" spans="1:33" ht="19.5" customHeight="1" thickTop="1" thickBot="1" x14ac:dyDescent="0.2">
      <c r="A19" s="26" t="s">
        <v>4</v>
      </c>
      <c r="B19" s="78"/>
      <c r="C19" s="77">
        <f>SUM(C7:C18)</f>
        <v>5363415</v>
      </c>
      <c r="D19" s="78"/>
      <c r="E19" s="117">
        <f>SUM(E7:E18)</f>
        <v>4932402</v>
      </c>
      <c r="F19" s="130"/>
      <c r="G19" s="155">
        <f>SUM(G7:G18)</f>
        <v>4854415</v>
      </c>
      <c r="H19" s="169">
        <f>G19-E19</f>
        <v>-77987</v>
      </c>
      <c r="I19" s="185"/>
      <c r="K19" s="251">
        <f>K5-K16</f>
        <v>230003</v>
      </c>
      <c r="L19" s="195"/>
      <c r="M19" s="198"/>
      <c r="N19" s="198"/>
      <c r="O19" s="198"/>
      <c r="P19" s="199"/>
      <c r="Q19" s="199"/>
      <c r="R19" s="199"/>
      <c r="S19" s="199"/>
      <c r="T19" s="199"/>
      <c r="U19" s="10"/>
      <c r="V19" s="10"/>
      <c r="W19" s="10"/>
      <c r="X19" s="10"/>
      <c r="Y19" s="10"/>
      <c r="Z19" s="29">
        <v>52</v>
      </c>
      <c r="AA19" s="47">
        <v>12000</v>
      </c>
      <c r="AB19" s="35">
        <v>2</v>
      </c>
      <c r="AC19" s="39">
        <f t="shared" si="0"/>
        <v>24000</v>
      </c>
      <c r="AD19" s="9"/>
      <c r="AE19" s="46">
        <v>6000</v>
      </c>
      <c r="AF19" s="34">
        <v>0</v>
      </c>
      <c r="AG19" s="39">
        <f t="shared" si="1"/>
        <v>0</v>
      </c>
    </row>
    <row r="20" spans="1:33" ht="19.5" customHeight="1" x14ac:dyDescent="0.15">
      <c r="A20" s="21" t="s">
        <v>5</v>
      </c>
      <c r="B20" s="58"/>
      <c r="C20" s="79"/>
      <c r="D20" s="80"/>
      <c r="E20" s="118"/>
      <c r="F20" s="131"/>
      <c r="G20" s="132"/>
      <c r="H20" s="170"/>
      <c r="I20" s="186"/>
      <c r="K20" s="247"/>
      <c r="L20" s="114"/>
      <c r="N20" s="9"/>
      <c r="O20" s="81"/>
      <c r="P20" s="1"/>
      <c r="Q20" s="10"/>
      <c r="R20" s="10"/>
      <c r="S20" s="10"/>
      <c r="T20" s="10"/>
      <c r="U20" s="10"/>
      <c r="V20" s="10"/>
      <c r="W20" s="10"/>
      <c r="X20" s="10"/>
      <c r="Y20" s="10"/>
      <c r="Z20" s="29">
        <v>53</v>
      </c>
      <c r="AA20" s="47">
        <v>12000</v>
      </c>
      <c r="AB20" s="35">
        <v>11</v>
      </c>
      <c r="AC20" s="39">
        <f t="shared" si="0"/>
        <v>132000</v>
      </c>
      <c r="AD20" s="9"/>
      <c r="AE20" s="46">
        <v>6000</v>
      </c>
      <c r="AF20" s="34">
        <v>0</v>
      </c>
      <c r="AG20" s="39">
        <f t="shared" si="1"/>
        <v>0</v>
      </c>
    </row>
    <row r="21" spans="1:33" ht="19.5" customHeight="1" x14ac:dyDescent="0.15">
      <c r="A21" s="22" t="s">
        <v>14</v>
      </c>
      <c r="B21" s="67">
        <f>SUM(C22:C24)</f>
        <v>1300000</v>
      </c>
      <c r="C21" s="82"/>
      <c r="D21" s="67">
        <f>SUM(E22:E24)</f>
        <v>1300000</v>
      </c>
      <c r="E21" s="63"/>
      <c r="F21" s="133">
        <v>1300000</v>
      </c>
      <c r="G21" s="134"/>
      <c r="H21" s="171">
        <f>F21-D21</f>
        <v>0</v>
      </c>
      <c r="I21" s="187"/>
      <c r="K21" s="247" t="s">
        <v>58</v>
      </c>
      <c r="L21" s="114"/>
      <c r="N21" s="9"/>
      <c r="O21" s="9"/>
      <c r="P21" s="16"/>
      <c r="Q21" s="16"/>
      <c r="R21" s="16"/>
      <c r="S21" s="16"/>
      <c r="V21" s="10"/>
      <c r="W21" s="10"/>
      <c r="X21" s="10"/>
      <c r="Y21" s="10"/>
      <c r="Z21" s="30">
        <v>54</v>
      </c>
      <c r="AA21" s="47">
        <v>12000</v>
      </c>
      <c r="AB21" s="35">
        <v>6</v>
      </c>
      <c r="AC21" s="39">
        <f t="shared" si="0"/>
        <v>72000</v>
      </c>
      <c r="AD21" s="9"/>
      <c r="AE21" s="47">
        <v>12000</v>
      </c>
      <c r="AF21" s="34">
        <v>0</v>
      </c>
      <c r="AG21" s="39">
        <f t="shared" si="1"/>
        <v>0</v>
      </c>
    </row>
    <row r="22" spans="1:33" ht="19.5" customHeight="1" x14ac:dyDescent="0.15">
      <c r="A22" s="3" t="s">
        <v>15</v>
      </c>
      <c r="B22" s="67"/>
      <c r="C22" s="82">
        <v>1200000</v>
      </c>
      <c r="D22" s="66"/>
      <c r="E22" s="82">
        <v>1200000</v>
      </c>
      <c r="F22" s="133"/>
      <c r="G22" s="135">
        <v>1200000</v>
      </c>
      <c r="H22" s="171"/>
      <c r="I22" s="187"/>
      <c r="K22" s="247">
        <f>K7+K19</f>
        <v>2888405</v>
      </c>
      <c r="L22" s="12"/>
      <c r="N22" s="9"/>
      <c r="O22" s="9"/>
      <c r="P22" s="10"/>
      <c r="Q22" s="10"/>
      <c r="R22" s="10"/>
      <c r="S22" s="10"/>
      <c r="V22" s="10"/>
      <c r="W22" s="10"/>
      <c r="X22" s="10"/>
      <c r="Y22" s="10"/>
      <c r="Z22" s="31">
        <v>55</v>
      </c>
      <c r="AA22" s="47">
        <v>12000</v>
      </c>
      <c r="AB22" s="36">
        <v>8</v>
      </c>
      <c r="AC22" s="39">
        <f t="shared" si="0"/>
        <v>96000</v>
      </c>
      <c r="AD22" s="9"/>
      <c r="AE22" s="47">
        <v>12000</v>
      </c>
      <c r="AF22" s="34">
        <v>0</v>
      </c>
      <c r="AG22" s="39">
        <f t="shared" si="1"/>
        <v>0</v>
      </c>
    </row>
    <row r="23" spans="1:33" ht="19.5" customHeight="1" x14ac:dyDescent="0.15">
      <c r="A23" s="3" t="s">
        <v>35</v>
      </c>
      <c r="B23" s="67"/>
      <c r="C23" s="82">
        <v>100000</v>
      </c>
      <c r="D23" s="66"/>
      <c r="E23" s="82"/>
      <c r="F23" s="136"/>
      <c r="G23" s="137"/>
      <c r="H23" s="172"/>
      <c r="I23" s="186"/>
      <c r="K23" s="245" t="s">
        <v>61</v>
      </c>
      <c r="L23" s="53"/>
      <c r="N23" s="9"/>
      <c r="O23" s="9"/>
      <c r="P23" s="10"/>
      <c r="Q23" s="10"/>
      <c r="R23" s="10"/>
      <c r="S23" s="10"/>
      <c r="V23" s="10"/>
      <c r="W23" s="10"/>
      <c r="X23" s="10"/>
      <c r="Y23" s="10"/>
      <c r="Z23" s="108"/>
      <c r="AA23" s="47"/>
      <c r="AB23" s="36"/>
      <c r="AC23" s="39"/>
      <c r="AD23" s="9"/>
      <c r="AE23" s="47"/>
      <c r="AF23" s="109"/>
      <c r="AG23" s="39"/>
    </row>
    <row r="24" spans="1:33" ht="19.5" customHeight="1" x14ac:dyDescent="0.15">
      <c r="A24" s="3" t="s">
        <v>36</v>
      </c>
      <c r="B24" s="67"/>
      <c r="C24" s="82"/>
      <c r="D24" s="66"/>
      <c r="E24" s="82">
        <v>100000</v>
      </c>
      <c r="F24" s="111"/>
      <c r="G24" s="83">
        <v>100000</v>
      </c>
      <c r="H24" s="161"/>
      <c r="I24" s="182"/>
      <c r="K24" s="252">
        <v>2888405</v>
      </c>
      <c r="L24" s="196"/>
      <c r="N24" s="9"/>
      <c r="O24" s="9"/>
      <c r="P24" s="10"/>
      <c r="Q24" s="10"/>
      <c r="R24" s="10"/>
      <c r="S24" s="10"/>
      <c r="V24" s="10"/>
      <c r="W24" s="10"/>
      <c r="X24" s="10"/>
      <c r="Y24" s="10"/>
      <c r="Z24" s="29">
        <v>56</v>
      </c>
      <c r="AA24" s="47">
        <v>12000</v>
      </c>
      <c r="AB24" s="36">
        <v>5</v>
      </c>
      <c r="AC24" s="39">
        <f t="shared" si="0"/>
        <v>60000</v>
      </c>
      <c r="AD24" s="9"/>
      <c r="AE24" s="47">
        <v>12000</v>
      </c>
      <c r="AF24" s="36">
        <v>1</v>
      </c>
      <c r="AG24" s="39">
        <f t="shared" si="1"/>
        <v>12000</v>
      </c>
    </row>
    <row r="25" spans="1:33" ht="19.5" customHeight="1" x14ac:dyDescent="0.15">
      <c r="A25" s="154" t="s">
        <v>49</v>
      </c>
      <c r="B25" s="67"/>
      <c r="C25" s="82">
        <v>565110</v>
      </c>
      <c r="D25" s="67"/>
      <c r="E25" s="82">
        <v>100000</v>
      </c>
      <c r="F25" s="111"/>
      <c r="G25" s="83">
        <v>34732</v>
      </c>
      <c r="H25" s="161">
        <f>G25-E25</f>
        <v>-65268</v>
      </c>
      <c r="I25" s="180" t="s">
        <v>51</v>
      </c>
      <c r="K25" s="246" t="s">
        <v>62</v>
      </c>
      <c r="L25" s="54"/>
      <c r="N25" s="9"/>
      <c r="O25" s="9"/>
      <c r="P25" s="10"/>
      <c r="Q25" s="10"/>
      <c r="R25" s="10"/>
      <c r="S25" s="10"/>
      <c r="T25" s="5"/>
      <c r="U25" s="99"/>
      <c r="V25" s="10"/>
      <c r="W25" s="10"/>
      <c r="X25" s="10"/>
      <c r="Y25" s="10"/>
      <c r="Z25" s="29">
        <v>57</v>
      </c>
      <c r="AA25" s="47">
        <v>12000</v>
      </c>
      <c r="AB25" s="36">
        <v>3</v>
      </c>
      <c r="AC25" s="39">
        <f t="shared" si="0"/>
        <v>36000</v>
      </c>
      <c r="AD25" s="9"/>
      <c r="AE25" s="47">
        <v>12000</v>
      </c>
      <c r="AF25" s="37">
        <v>1</v>
      </c>
      <c r="AG25" s="39">
        <f t="shared" ref="AG25:AG55" si="6">AE25*AF25</f>
        <v>12000</v>
      </c>
    </row>
    <row r="26" spans="1:33" ht="19.5" customHeight="1" thickBot="1" x14ac:dyDescent="0.2">
      <c r="A26" s="154" t="s">
        <v>50</v>
      </c>
      <c r="B26" s="67"/>
      <c r="C26" s="82"/>
      <c r="D26" s="66"/>
      <c r="E26" s="82">
        <v>100000</v>
      </c>
      <c r="F26" s="111"/>
      <c r="G26" s="83">
        <v>0</v>
      </c>
      <c r="H26" s="161">
        <f>G26-E26</f>
        <v>-100000</v>
      </c>
      <c r="I26" s="180" t="s">
        <v>52</v>
      </c>
      <c r="K26" s="253">
        <f>K22-K24</f>
        <v>0</v>
      </c>
      <c r="L26" s="197"/>
      <c r="N26" s="9"/>
      <c r="O26" s="9"/>
      <c r="P26" s="10"/>
      <c r="Q26" s="10"/>
      <c r="R26" s="10"/>
      <c r="S26" s="10"/>
      <c r="T26" s="5"/>
      <c r="U26" s="99"/>
      <c r="V26" s="10"/>
      <c r="W26" s="10"/>
      <c r="X26" s="10"/>
      <c r="Y26" s="10"/>
      <c r="Z26" s="108"/>
      <c r="AA26" s="47"/>
      <c r="AB26" s="110"/>
      <c r="AC26" s="39"/>
      <c r="AD26" s="9"/>
      <c r="AE26" s="47"/>
      <c r="AF26" s="37"/>
      <c r="AG26" s="39"/>
    </row>
    <row r="27" spans="1:33" s="9" customFormat="1" ht="19.5" customHeight="1" x14ac:dyDescent="0.15">
      <c r="A27" s="3" t="s">
        <v>37</v>
      </c>
      <c r="B27" s="67"/>
      <c r="C27" s="82">
        <v>477669</v>
      </c>
      <c r="D27" s="66"/>
      <c r="E27" s="119">
        <v>500000</v>
      </c>
      <c r="F27" s="61">
        <v>534536</v>
      </c>
      <c r="G27" s="156"/>
      <c r="H27" s="160">
        <f>F27-E27</f>
        <v>34536</v>
      </c>
      <c r="I27" s="188"/>
      <c r="K27" s="198"/>
      <c r="P27" s="10"/>
      <c r="Q27" s="10"/>
      <c r="R27" s="10"/>
      <c r="S27" s="10"/>
      <c r="T27" s="5"/>
      <c r="U27" s="99"/>
      <c r="V27" s="10"/>
      <c r="W27" s="10"/>
      <c r="X27" s="10"/>
      <c r="Y27" s="10"/>
      <c r="Z27" s="32">
        <v>58</v>
      </c>
      <c r="AA27" s="47">
        <v>12000</v>
      </c>
      <c r="AB27" s="34">
        <v>8</v>
      </c>
      <c r="AC27" s="39">
        <f t="shared" si="0"/>
        <v>96000</v>
      </c>
      <c r="AE27" s="47">
        <v>12000</v>
      </c>
      <c r="AF27" s="34">
        <v>0</v>
      </c>
      <c r="AG27" s="39">
        <f t="shared" si="6"/>
        <v>0</v>
      </c>
    </row>
    <row r="28" spans="1:33" s="9" customFormat="1" ht="19.5" customHeight="1" x14ac:dyDescent="0.15">
      <c r="A28" s="3" t="s">
        <v>67</v>
      </c>
      <c r="B28" s="67"/>
      <c r="C28" s="82"/>
      <c r="D28" s="66"/>
      <c r="E28" s="119"/>
      <c r="F28" s="61"/>
      <c r="G28" s="156">
        <v>408253</v>
      </c>
      <c r="H28" s="160"/>
      <c r="I28" s="188" t="s">
        <v>66</v>
      </c>
      <c r="P28" s="10"/>
      <c r="Q28" s="10"/>
      <c r="R28" s="10"/>
      <c r="S28" s="10"/>
      <c r="T28" s="5"/>
      <c r="U28" s="99"/>
      <c r="V28" s="10"/>
      <c r="W28" s="10"/>
      <c r="X28" s="10"/>
      <c r="Y28" s="10"/>
      <c r="Z28" s="108"/>
      <c r="AA28" s="47"/>
      <c r="AB28" s="34"/>
      <c r="AC28" s="39"/>
      <c r="AE28" s="47"/>
      <c r="AF28" s="38"/>
      <c r="AG28" s="39"/>
    </row>
    <row r="29" spans="1:33" s="9" customFormat="1" ht="19.5" customHeight="1" x14ac:dyDescent="0.15">
      <c r="A29" s="3" t="s">
        <v>68</v>
      </c>
      <c r="B29" s="67"/>
      <c r="C29" s="82"/>
      <c r="D29" s="66"/>
      <c r="E29" s="119"/>
      <c r="F29" s="61"/>
      <c r="G29" s="156">
        <v>126283</v>
      </c>
      <c r="H29" s="160"/>
      <c r="I29" s="188" t="s">
        <v>73</v>
      </c>
      <c r="P29" s="10"/>
      <c r="Q29" s="10"/>
      <c r="R29" s="10"/>
      <c r="S29" s="10"/>
      <c r="T29" s="5"/>
      <c r="U29" s="99"/>
      <c r="V29" s="10"/>
      <c r="W29" s="10"/>
      <c r="X29" s="10"/>
      <c r="Y29" s="10"/>
      <c r="Z29" s="108"/>
      <c r="AA29" s="47"/>
      <c r="AB29" s="34"/>
      <c r="AC29" s="39"/>
      <c r="AE29" s="47"/>
      <c r="AF29" s="38"/>
      <c r="AG29" s="39"/>
    </row>
    <row r="30" spans="1:33" s="9" customFormat="1" ht="19.5" customHeight="1" x14ac:dyDescent="0.15">
      <c r="A30" s="3" t="s">
        <v>38</v>
      </c>
      <c r="B30" s="67"/>
      <c r="C30" s="82">
        <v>155832</v>
      </c>
      <c r="D30" s="67"/>
      <c r="E30" s="82">
        <v>150000</v>
      </c>
      <c r="F30" s="111"/>
      <c r="G30" s="83">
        <v>51664</v>
      </c>
      <c r="H30" s="161">
        <f>G30-E30</f>
        <v>-98336</v>
      </c>
      <c r="I30" s="189" t="s">
        <v>46</v>
      </c>
      <c r="K30" s="114"/>
      <c r="L30" s="114"/>
      <c r="P30" s="10"/>
      <c r="Q30" s="10"/>
      <c r="R30" s="10"/>
      <c r="S30" s="10"/>
      <c r="T30" s="11"/>
      <c r="U30" s="11"/>
      <c r="V30" s="10"/>
      <c r="W30" s="10"/>
      <c r="X30" s="10"/>
      <c r="Y30" s="10"/>
      <c r="Z30" s="29">
        <v>59</v>
      </c>
      <c r="AA30" s="47">
        <v>12000</v>
      </c>
      <c r="AB30" s="34">
        <v>5</v>
      </c>
      <c r="AC30" s="39">
        <f t="shared" si="0"/>
        <v>60000</v>
      </c>
      <c r="AE30" s="47">
        <v>12000</v>
      </c>
      <c r="AF30" s="38">
        <v>0</v>
      </c>
      <c r="AG30" s="39">
        <f t="shared" si="6"/>
        <v>0</v>
      </c>
    </row>
    <row r="31" spans="1:33" s="17" customFormat="1" ht="19.5" customHeight="1" x14ac:dyDescent="0.15">
      <c r="A31" s="141" t="s">
        <v>76</v>
      </c>
      <c r="B31" s="70"/>
      <c r="C31" s="82">
        <v>185632</v>
      </c>
      <c r="D31" s="84"/>
      <c r="E31" s="82">
        <v>150000</v>
      </c>
      <c r="F31" s="111"/>
      <c r="G31" s="83">
        <v>45078</v>
      </c>
      <c r="H31" s="161">
        <f>G31-E31</f>
        <v>-104922</v>
      </c>
      <c r="I31" s="189" t="s">
        <v>77</v>
      </c>
      <c r="K31" s="12"/>
      <c r="L31" s="12"/>
      <c r="N31" s="9"/>
      <c r="O31" s="9"/>
      <c r="P31" s="10"/>
      <c r="Q31" s="10"/>
      <c r="R31" s="10"/>
      <c r="S31" s="10"/>
      <c r="T31" s="100"/>
      <c r="U31" s="100"/>
      <c r="V31" s="10"/>
      <c r="W31" s="10"/>
      <c r="X31" s="10"/>
      <c r="Y31" s="10"/>
      <c r="Z31" s="29">
        <v>60</v>
      </c>
      <c r="AA31" s="47">
        <v>12000</v>
      </c>
      <c r="AB31" s="38">
        <v>5</v>
      </c>
      <c r="AC31" s="39">
        <f t="shared" si="0"/>
        <v>60000</v>
      </c>
      <c r="AD31" s="9"/>
      <c r="AE31" s="47">
        <v>12000</v>
      </c>
      <c r="AF31" s="34">
        <v>0</v>
      </c>
      <c r="AG31" s="39">
        <f t="shared" si="6"/>
        <v>0</v>
      </c>
    </row>
    <row r="32" spans="1:33" ht="19.5" customHeight="1" x14ac:dyDescent="0.15">
      <c r="A32" s="24" t="s">
        <v>40</v>
      </c>
      <c r="B32" s="85"/>
      <c r="C32" s="143">
        <v>20770</v>
      </c>
      <c r="D32" s="144"/>
      <c r="E32" s="145">
        <v>40000</v>
      </c>
      <c r="F32" s="146"/>
      <c r="G32" s="147">
        <v>0</v>
      </c>
      <c r="H32" s="162">
        <f>G32-E32</f>
        <v>-40000</v>
      </c>
      <c r="I32" s="180" t="s">
        <v>47</v>
      </c>
      <c r="N32" s="9"/>
      <c r="O32" s="9"/>
      <c r="P32" s="10"/>
      <c r="Q32" s="10"/>
      <c r="R32" s="10"/>
      <c r="S32" s="10"/>
      <c r="V32" s="10"/>
      <c r="W32" s="10"/>
      <c r="X32" s="10"/>
      <c r="Y32" s="10"/>
      <c r="Z32" s="32">
        <v>61</v>
      </c>
      <c r="AA32" s="47">
        <v>12000</v>
      </c>
      <c r="AB32" s="34">
        <v>6</v>
      </c>
      <c r="AC32" s="39">
        <f t="shared" si="0"/>
        <v>72000</v>
      </c>
      <c r="AD32" s="9"/>
      <c r="AE32" s="47">
        <v>12000</v>
      </c>
      <c r="AF32" s="34">
        <v>0</v>
      </c>
      <c r="AG32" s="39">
        <f t="shared" si="6"/>
        <v>0</v>
      </c>
    </row>
    <row r="33" spans="1:33" ht="19.5" customHeight="1" thickBot="1" x14ac:dyDescent="0.2">
      <c r="A33" s="148" t="s">
        <v>39</v>
      </c>
      <c r="B33" s="149"/>
      <c r="C33" s="150">
        <f>C19-(SUM(C20:C32))</f>
        <v>2658402</v>
      </c>
      <c r="D33" s="151"/>
      <c r="E33" s="152">
        <f>E19-(SUM(E21:E32))</f>
        <v>2592402</v>
      </c>
      <c r="F33" s="112"/>
      <c r="G33" s="157">
        <f>G19-F21-G25-F27-G30-G31</f>
        <v>2888405</v>
      </c>
      <c r="H33" s="192">
        <f>G33-E33</f>
        <v>296003</v>
      </c>
      <c r="I33" s="182"/>
      <c r="K33" s="114"/>
      <c r="L33" s="114"/>
      <c r="N33" s="12"/>
      <c r="O33" s="9"/>
      <c r="P33" s="10"/>
      <c r="Q33" s="10"/>
      <c r="R33" s="10"/>
      <c r="S33" s="10"/>
      <c r="T33" s="5"/>
      <c r="U33" s="99"/>
      <c r="V33" s="9"/>
      <c r="W33" s="9"/>
      <c r="X33" s="9"/>
      <c r="Y33" s="9"/>
      <c r="Z33" s="29">
        <v>63</v>
      </c>
      <c r="AA33" s="47">
        <v>12000</v>
      </c>
      <c r="AB33" s="34">
        <v>5</v>
      </c>
      <c r="AC33" s="39">
        <f t="shared" si="0"/>
        <v>60000</v>
      </c>
      <c r="AD33" s="9"/>
      <c r="AE33" s="47">
        <v>12000</v>
      </c>
      <c r="AF33" s="34">
        <v>2</v>
      </c>
      <c r="AG33" s="39">
        <f t="shared" si="6"/>
        <v>24000</v>
      </c>
    </row>
    <row r="34" spans="1:33" ht="19.5" customHeight="1" thickTop="1" thickBot="1" x14ac:dyDescent="0.2">
      <c r="A34" s="27" t="s">
        <v>4</v>
      </c>
      <c r="B34" s="86"/>
      <c r="C34" s="77">
        <f>SUM(C22:C33)</f>
        <v>5363415</v>
      </c>
      <c r="D34" s="87"/>
      <c r="E34" s="142">
        <f>SUM(E22:E33)</f>
        <v>4932402</v>
      </c>
      <c r="F34" s="113"/>
      <c r="G34" s="142">
        <f>SUM(G21:G33)</f>
        <v>4854415</v>
      </c>
      <c r="H34" s="191">
        <f>G34-E34</f>
        <v>-77987</v>
      </c>
      <c r="I34" s="190"/>
      <c r="K34" s="195"/>
      <c r="L34" s="195"/>
      <c r="N34" s="9"/>
      <c r="O34" s="9"/>
      <c r="P34" s="10"/>
      <c r="Q34" s="10"/>
      <c r="R34" s="10"/>
      <c r="S34" s="10"/>
      <c r="T34" s="5"/>
      <c r="U34" s="99"/>
      <c r="V34" s="9"/>
      <c r="W34" s="9"/>
      <c r="X34" s="9"/>
      <c r="Y34" s="9"/>
      <c r="Z34" s="32">
        <v>1</v>
      </c>
      <c r="AA34" s="47">
        <v>12000</v>
      </c>
      <c r="AB34" s="34">
        <v>6</v>
      </c>
      <c r="AC34" s="39">
        <f t="shared" si="0"/>
        <v>72000</v>
      </c>
      <c r="AD34" s="9"/>
      <c r="AE34" s="47">
        <v>12000</v>
      </c>
      <c r="AF34" s="34">
        <v>3</v>
      </c>
      <c r="AG34" s="39">
        <f t="shared" si="6"/>
        <v>36000</v>
      </c>
    </row>
    <row r="35" spans="1:33" ht="19.5" customHeight="1" x14ac:dyDescent="0.15">
      <c r="A35" s="9"/>
      <c r="B35" s="9"/>
      <c r="C35" s="9"/>
      <c r="D35" s="153"/>
      <c r="E35" s="153"/>
      <c r="F35" s="153"/>
      <c r="G35" s="153"/>
      <c r="H35" s="139"/>
      <c r="I35" s="256" t="s">
        <v>80</v>
      </c>
      <c r="K35" s="114"/>
      <c r="L35" s="114"/>
      <c r="N35" s="9"/>
      <c r="O35" s="9"/>
      <c r="P35" s="10"/>
      <c r="Q35" s="10"/>
      <c r="R35" s="10"/>
      <c r="S35" s="10"/>
      <c r="T35" s="5"/>
      <c r="U35" s="99"/>
      <c r="V35" s="9"/>
      <c r="W35" s="9"/>
      <c r="X35" s="9"/>
      <c r="Y35" s="9"/>
      <c r="Z35" s="29">
        <v>2</v>
      </c>
      <c r="AA35" s="47">
        <v>12000</v>
      </c>
      <c r="AB35" s="34">
        <v>4</v>
      </c>
      <c r="AC35" s="39">
        <f t="shared" si="0"/>
        <v>48000</v>
      </c>
      <c r="AD35" s="9"/>
      <c r="AE35" s="47">
        <v>12000</v>
      </c>
      <c r="AF35" s="34">
        <v>1</v>
      </c>
      <c r="AG35" s="39">
        <f t="shared" si="6"/>
        <v>12000</v>
      </c>
    </row>
    <row r="36" spans="1:33" ht="19.5" customHeight="1" x14ac:dyDescent="0.15">
      <c r="A36" s="28" t="s">
        <v>31</v>
      </c>
      <c r="B36" s="9"/>
      <c r="C36" s="9"/>
      <c r="D36" s="9"/>
      <c r="E36" s="9"/>
      <c r="F36" s="9"/>
      <c r="G36" s="11"/>
      <c r="H36" s="94" t="s">
        <v>79</v>
      </c>
      <c r="I36" s="256" t="s">
        <v>81</v>
      </c>
      <c r="K36" s="114"/>
      <c r="L36" s="114"/>
      <c r="N36" s="9"/>
      <c r="O36" s="9"/>
      <c r="P36" s="10"/>
      <c r="Q36" s="10"/>
      <c r="R36" s="10"/>
      <c r="S36" s="10"/>
      <c r="T36" s="5"/>
      <c r="U36" s="99"/>
      <c r="V36" s="9"/>
      <c r="W36" s="9"/>
      <c r="X36" s="9"/>
      <c r="Y36" s="9"/>
      <c r="Z36" s="108"/>
      <c r="AA36" s="47"/>
      <c r="AB36" s="34"/>
      <c r="AC36" s="39"/>
      <c r="AD36" s="9"/>
      <c r="AE36" s="47"/>
      <c r="AF36" s="34"/>
      <c r="AG36" s="39"/>
    </row>
    <row r="37" spans="1:33" ht="19.5" customHeight="1" x14ac:dyDescent="0.15">
      <c r="A37" s="28" t="s">
        <v>32</v>
      </c>
      <c r="B37" s="9"/>
      <c r="C37" s="9"/>
      <c r="D37" s="9"/>
      <c r="E37" s="9"/>
      <c r="F37" s="9"/>
      <c r="G37" s="11"/>
      <c r="H37" s="11"/>
      <c r="I37" s="256" t="s">
        <v>78</v>
      </c>
      <c r="K37" s="12"/>
      <c r="L37" s="12"/>
      <c r="N37" s="9"/>
      <c r="O37" s="9"/>
      <c r="P37" s="10"/>
      <c r="Q37" s="10"/>
      <c r="R37" s="10"/>
      <c r="S37" s="10"/>
      <c r="T37" s="5"/>
      <c r="U37" s="99"/>
      <c r="V37" s="9"/>
      <c r="W37" s="9"/>
      <c r="X37" s="9"/>
      <c r="Y37" s="9"/>
      <c r="Z37" s="32">
        <v>4</v>
      </c>
      <c r="AA37" s="47">
        <v>12000</v>
      </c>
      <c r="AB37" s="34">
        <v>3</v>
      </c>
      <c r="AC37" s="39">
        <f t="shared" si="0"/>
        <v>36000</v>
      </c>
      <c r="AD37" s="9"/>
      <c r="AE37" s="47">
        <v>12000</v>
      </c>
      <c r="AF37" s="34">
        <v>2</v>
      </c>
      <c r="AG37" s="39">
        <f t="shared" si="6"/>
        <v>24000</v>
      </c>
    </row>
    <row r="38" spans="1:33" ht="19.5" customHeight="1" x14ac:dyDescent="0.15">
      <c r="A38" s="139"/>
      <c r="B38" s="52"/>
      <c r="C38" s="52"/>
      <c r="D38" s="52"/>
      <c r="E38" s="52"/>
      <c r="F38" s="52"/>
      <c r="G38" s="254"/>
      <c r="H38" s="254"/>
      <c r="I38" s="6"/>
      <c r="K38" s="53"/>
      <c r="L38" s="53"/>
      <c r="N38" s="9"/>
      <c r="O38" s="9"/>
      <c r="P38" s="10"/>
      <c r="Q38" s="10"/>
      <c r="R38" s="10"/>
      <c r="S38" s="10"/>
      <c r="T38" s="5"/>
      <c r="U38" s="99"/>
      <c r="V38" s="9"/>
      <c r="W38" s="9"/>
      <c r="X38" s="9"/>
      <c r="Y38" s="9"/>
      <c r="Z38" s="29">
        <v>5</v>
      </c>
      <c r="AA38" s="47">
        <v>12000</v>
      </c>
      <c r="AB38" s="34">
        <v>4</v>
      </c>
      <c r="AC38" s="39">
        <f t="shared" ref="AC38:AC57" si="7">AA38*AB38</f>
        <v>48000</v>
      </c>
      <c r="AD38" s="9"/>
      <c r="AE38" s="47">
        <v>12000</v>
      </c>
      <c r="AF38" s="34">
        <v>2</v>
      </c>
      <c r="AG38" s="39">
        <f t="shared" si="6"/>
        <v>24000</v>
      </c>
    </row>
    <row r="39" spans="1:33" ht="19.5" customHeight="1" x14ac:dyDescent="0.15">
      <c r="A39" s="255"/>
      <c r="B39" s="52"/>
      <c r="C39" s="52"/>
      <c r="D39" s="52"/>
      <c r="E39" s="52"/>
      <c r="F39" s="52"/>
      <c r="G39" s="254"/>
      <c r="H39" s="254"/>
      <c r="I39" s="4"/>
      <c r="K39" s="196"/>
      <c r="L39" s="196"/>
      <c r="N39" s="9"/>
      <c r="O39" s="9"/>
      <c r="P39" s="10"/>
      <c r="Q39" s="10"/>
      <c r="R39" s="10"/>
      <c r="S39" s="10"/>
      <c r="T39" s="5"/>
      <c r="U39" s="99"/>
      <c r="V39" s="9"/>
      <c r="W39" s="9"/>
      <c r="X39" s="9"/>
      <c r="Y39" s="9"/>
      <c r="Z39" s="29">
        <v>6</v>
      </c>
      <c r="AA39" s="47">
        <v>12000</v>
      </c>
      <c r="AB39" s="34">
        <v>4</v>
      </c>
      <c r="AC39" s="39">
        <f t="shared" si="7"/>
        <v>48000</v>
      </c>
      <c r="AD39" s="9"/>
      <c r="AE39" s="47">
        <v>12000</v>
      </c>
      <c r="AF39" s="34">
        <v>0</v>
      </c>
      <c r="AG39" s="39">
        <f t="shared" si="6"/>
        <v>0</v>
      </c>
    </row>
    <row r="40" spans="1:33" ht="19.5" customHeight="1" x14ac:dyDescent="0.15">
      <c r="A40" s="139"/>
      <c r="B40" s="11"/>
      <c r="C40" s="11"/>
      <c r="D40" s="11"/>
      <c r="E40" s="11"/>
      <c r="F40" s="11"/>
      <c r="G40" s="140"/>
      <c r="H40" s="140"/>
      <c r="I40" s="4"/>
      <c r="K40" s="54"/>
      <c r="L40" s="54"/>
      <c r="N40" s="9"/>
      <c r="O40" s="9"/>
      <c r="P40" s="10"/>
      <c r="Q40" s="10"/>
      <c r="R40" s="10"/>
      <c r="S40" s="10"/>
      <c r="V40" s="9"/>
      <c r="W40" s="9"/>
      <c r="X40" s="9"/>
      <c r="Y40" s="9"/>
      <c r="Z40" s="32">
        <v>7</v>
      </c>
      <c r="AA40" s="47">
        <v>12000</v>
      </c>
      <c r="AB40" s="34">
        <v>3</v>
      </c>
      <c r="AC40" s="39">
        <f t="shared" si="7"/>
        <v>36000</v>
      </c>
      <c r="AD40" s="9"/>
      <c r="AE40" s="47">
        <v>12000</v>
      </c>
      <c r="AF40" s="34">
        <v>0</v>
      </c>
      <c r="AG40" s="39">
        <f t="shared" si="6"/>
        <v>0</v>
      </c>
    </row>
    <row r="41" spans="1:33" ht="19.5" customHeight="1" x14ac:dyDescent="0.15">
      <c r="A41" s="139"/>
      <c r="B41" s="11"/>
      <c r="C41" s="11"/>
      <c r="D41" s="11"/>
      <c r="E41" s="11"/>
      <c r="F41" s="11"/>
      <c r="G41" s="140"/>
      <c r="H41" s="140"/>
      <c r="I41" s="4"/>
      <c r="K41" s="197"/>
      <c r="L41" s="197"/>
      <c r="N41" s="9"/>
      <c r="O41" s="9"/>
      <c r="P41" s="10"/>
      <c r="Q41" s="10"/>
      <c r="R41" s="10"/>
      <c r="S41" s="10"/>
      <c r="V41" s="9"/>
      <c r="W41" s="9"/>
      <c r="X41" s="9"/>
      <c r="Y41" s="9"/>
      <c r="Z41" s="29">
        <v>8</v>
      </c>
      <c r="AA41" s="47">
        <v>12000</v>
      </c>
      <c r="AB41" s="34">
        <v>9</v>
      </c>
      <c r="AC41" s="39">
        <f t="shared" si="7"/>
        <v>108000</v>
      </c>
      <c r="AD41" s="9"/>
      <c r="AE41" s="47">
        <v>12000</v>
      </c>
      <c r="AF41" s="34">
        <v>5</v>
      </c>
      <c r="AG41" s="39">
        <f t="shared" si="6"/>
        <v>60000</v>
      </c>
    </row>
    <row r="42" spans="1:33" ht="19.5" customHeight="1" x14ac:dyDescent="0.15">
      <c r="A42" s="11"/>
      <c r="B42" s="11"/>
      <c r="C42" s="11"/>
      <c r="D42" s="11"/>
      <c r="E42" s="11"/>
      <c r="F42" s="139"/>
      <c r="G42" s="140"/>
      <c r="H42" s="140"/>
      <c r="I42" s="11"/>
      <c r="J42" s="9"/>
      <c r="K42" s="9"/>
      <c r="L42" s="9"/>
      <c r="M42" s="9"/>
      <c r="N42" s="9"/>
      <c r="O42" s="9"/>
      <c r="P42" s="10"/>
      <c r="Q42" s="10"/>
      <c r="R42" s="10"/>
      <c r="S42" s="10"/>
      <c r="T42" s="5"/>
      <c r="U42" s="99"/>
      <c r="V42" s="9"/>
      <c r="W42" s="9"/>
      <c r="X42" s="9"/>
      <c r="Y42" s="9"/>
      <c r="Z42" s="29">
        <v>9</v>
      </c>
      <c r="AA42" s="47">
        <v>12000</v>
      </c>
      <c r="AB42" s="34">
        <v>5</v>
      </c>
      <c r="AC42" s="39">
        <f t="shared" si="7"/>
        <v>60000</v>
      </c>
      <c r="AD42" s="9"/>
      <c r="AE42" s="47">
        <v>12000</v>
      </c>
      <c r="AF42" s="34">
        <v>0</v>
      </c>
      <c r="AG42" s="39">
        <f t="shared" si="6"/>
        <v>0</v>
      </c>
    </row>
    <row r="43" spans="1:33" ht="19.5" customHeight="1" x14ac:dyDescent="0.15">
      <c r="G43" s="9"/>
      <c r="H43" s="9"/>
      <c r="I43" s="9"/>
      <c r="J43" s="9"/>
      <c r="K43" s="9"/>
      <c r="L43" s="9"/>
      <c r="M43" s="9"/>
      <c r="N43" s="9"/>
      <c r="O43" s="9"/>
      <c r="P43" s="10"/>
      <c r="Q43" s="10"/>
      <c r="R43" s="10"/>
      <c r="S43" s="10"/>
      <c r="V43" s="9"/>
      <c r="W43" s="9"/>
      <c r="X43" s="9"/>
      <c r="Y43" s="9"/>
      <c r="Z43" s="32">
        <v>10</v>
      </c>
      <c r="AA43" s="47">
        <v>12000</v>
      </c>
      <c r="AB43" s="34">
        <v>3</v>
      </c>
      <c r="AC43" s="39">
        <f t="shared" si="7"/>
        <v>36000</v>
      </c>
      <c r="AD43" s="9"/>
      <c r="AE43" s="47">
        <v>12000</v>
      </c>
      <c r="AF43" s="34">
        <v>2</v>
      </c>
      <c r="AG43" s="39">
        <f t="shared" si="6"/>
        <v>24000</v>
      </c>
    </row>
    <row r="44" spans="1:33" ht="19.5" customHeight="1" x14ac:dyDescent="0.15">
      <c r="G44" s="9"/>
      <c r="H44" s="9"/>
      <c r="I44" s="9"/>
      <c r="J44" s="9"/>
      <c r="K44" s="9"/>
      <c r="L44" s="9"/>
      <c r="M44" s="9"/>
      <c r="N44" s="9"/>
      <c r="O44" s="9"/>
      <c r="P44" s="10"/>
      <c r="Q44" s="10"/>
      <c r="R44" s="10"/>
      <c r="S44" s="10"/>
      <c r="T44" s="5"/>
      <c r="U44" s="99"/>
      <c r="V44" s="9"/>
      <c r="W44" s="9"/>
      <c r="X44" s="9"/>
      <c r="Y44" s="9"/>
      <c r="Z44" s="29">
        <v>11</v>
      </c>
      <c r="AA44" s="47">
        <v>12000</v>
      </c>
      <c r="AB44" s="34">
        <v>2</v>
      </c>
      <c r="AC44" s="39">
        <f t="shared" si="7"/>
        <v>24000</v>
      </c>
      <c r="AD44" s="9"/>
      <c r="AE44" s="47">
        <v>12000</v>
      </c>
      <c r="AF44" s="34">
        <v>0</v>
      </c>
      <c r="AG44" s="39">
        <f t="shared" si="6"/>
        <v>0</v>
      </c>
    </row>
    <row r="45" spans="1:33" ht="19.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10"/>
      <c r="R45" s="10"/>
      <c r="S45" s="10"/>
      <c r="V45" s="9"/>
      <c r="W45" s="9"/>
      <c r="X45" s="9"/>
      <c r="Y45" s="9"/>
      <c r="Z45" s="29">
        <v>12</v>
      </c>
      <c r="AA45" s="47">
        <v>12000</v>
      </c>
      <c r="AB45" s="34">
        <v>5</v>
      </c>
      <c r="AC45" s="39">
        <f t="shared" si="7"/>
        <v>60000</v>
      </c>
      <c r="AD45" s="9"/>
      <c r="AE45" s="47">
        <v>12000</v>
      </c>
      <c r="AF45" s="41">
        <v>4</v>
      </c>
      <c r="AG45" s="39">
        <f t="shared" si="6"/>
        <v>48000</v>
      </c>
    </row>
    <row r="46" spans="1:33" ht="19.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5"/>
      <c r="U46" s="99"/>
      <c r="V46" s="9"/>
      <c r="W46" s="9"/>
      <c r="X46" s="9"/>
      <c r="Y46" s="9"/>
      <c r="Z46" s="29">
        <v>13</v>
      </c>
      <c r="AA46" s="47">
        <v>12000</v>
      </c>
      <c r="AB46" s="41">
        <v>1</v>
      </c>
      <c r="AC46" s="39">
        <f t="shared" si="7"/>
        <v>12000</v>
      </c>
      <c r="AD46" s="9"/>
      <c r="AE46" s="47">
        <v>12000</v>
      </c>
      <c r="AF46" s="42">
        <v>3</v>
      </c>
      <c r="AG46" s="39">
        <f t="shared" si="6"/>
        <v>36000</v>
      </c>
    </row>
    <row r="47" spans="1:33" ht="19.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0"/>
      <c r="R47" s="10"/>
      <c r="S47" s="10"/>
      <c r="T47" s="5"/>
      <c r="U47" s="99"/>
      <c r="V47" s="9"/>
      <c r="W47" s="9"/>
      <c r="X47" s="9"/>
      <c r="Y47" s="9"/>
      <c r="Z47" s="29">
        <v>14</v>
      </c>
      <c r="AA47" s="47">
        <v>12000</v>
      </c>
      <c r="AB47" s="42">
        <v>3</v>
      </c>
      <c r="AC47" s="39">
        <f t="shared" si="7"/>
        <v>36000</v>
      </c>
      <c r="AD47" s="9"/>
      <c r="AE47" s="47">
        <v>12000</v>
      </c>
      <c r="AF47" s="42">
        <v>5</v>
      </c>
      <c r="AG47" s="39">
        <f t="shared" si="6"/>
        <v>60000</v>
      </c>
    </row>
    <row r="48" spans="1:33" ht="19.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  <c r="Q48" s="10"/>
      <c r="R48" s="10"/>
      <c r="S48" s="10"/>
      <c r="T48" s="5"/>
      <c r="U48" s="99"/>
      <c r="V48" s="9"/>
      <c r="W48" s="9"/>
      <c r="X48" s="9"/>
      <c r="Y48" s="9"/>
      <c r="Z48" s="29">
        <v>15</v>
      </c>
      <c r="AA48" s="47">
        <v>12000</v>
      </c>
      <c r="AB48" s="42">
        <v>4</v>
      </c>
      <c r="AC48" s="39">
        <f t="shared" si="7"/>
        <v>48000</v>
      </c>
      <c r="AD48" s="9"/>
      <c r="AE48" s="47">
        <v>12000</v>
      </c>
      <c r="AF48" s="42">
        <v>3</v>
      </c>
      <c r="AG48" s="39">
        <f t="shared" si="6"/>
        <v>36000</v>
      </c>
    </row>
    <row r="49" spans="1:33" ht="19.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  <c r="Q49" s="10"/>
      <c r="R49" s="10"/>
      <c r="S49" s="10"/>
      <c r="T49" s="5"/>
      <c r="U49" s="99"/>
      <c r="V49" s="9"/>
      <c r="W49" s="9"/>
      <c r="X49" s="9"/>
      <c r="Y49" s="9"/>
      <c r="Z49" s="29">
        <v>16</v>
      </c>
      <c r="AA49" s="47">
        <v>12000</v>
      </c>
      <c r="AB49" s="42">
        <v>3</v>
      </c>
      <c r="AC49" s="39">
        <f t="shared" si="7"/>
        <v>36000</v>
      </c>
      <c r="AD49" s="9"/>
      <c r="AE49" s="47">
        <v>12000</v>
      </c>
      <c r="AF49" s="42">
        <v>7</v>
      </c>
      <c r="AG49" s="39">
        <f t="shared" si="6"/>
        <v>84000</v>
      </c>
    </row>
    <row r="50" spans="1:33" ht="19.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  <c r="Q50" s="10"/>
      <c r="R50" s="10"/>
      <c r="S50" s="10"/>
      <c r="T50" s="5"/>
      <c r="U50" s="99"/>
      <c r="V50" s="9"/>
      <c r="W50" s="9"/>
      <c r="X50" s="9"/>
      <c r="Y50" s="9"/>
      <c r="Z50" s="29">
        <v>17</v>
      </c>
      <c r="AA50" s="47">
        <v>12000</v>
      </c>
      <c r="AB50" s="42">
        <v>5</v>
      </c>
      <c r="AC50" s="39">
        <f t="shared" si="7"/>
        <v>60000</v>
      </c>
      <c r="AD50" s="9"/>
      <c r="AE50" s="47">
        <v>12000</v>
      </c>
      <c r="AF50" s="42">
        <v>2</v>
      </c>
      <c r="AG50" s="39">
        <f t="shared" si="6"/>
        <v>24000</v>
      </c>
    </row>
    <row r="51" spans="1:33" ht="19.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/>
      <c r="Q51" s="10"/>
      <c r="R51" s="10"/>
      <c r="S51" s="10"/>
      <c r="T51" s="5"/>
      <c r="U51" s="99"/>
      <c r="V51" s="9"/>
      <c r="W51" s="9"/>
      <c r="X51" s="9"/>
      <c r="Y51" s="9"/>
      <c r="Z51" s="29">
        <v>18</v>
      </c>
      <c r="AA51" s="47">
        <v>12000</v>
      </c>
      <c r="AB51" s="42">
        <v>1</v>
      </c>
      <c r="AC51" s="39">
        <f t="shared" si="7"/>
        <v>12000</v>
      </c>
      <c r="AD51" s="9"/>
      <c r="AE51" s="47">
        <v>12000</v>
      </c>
      <c r="AF51" s="42">
        <v>8</v>
      </c>
      <c r="AG51" s="39">
        <f t="shared" si="6"/>
        <v>96000</v>
      </c>
    </row>
    <row r="52" spans="1:33" ht="19.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  <c r="Q52" s="10"/>
      <c r="R52" s="10"/>
      <c r="S52" s="10"/>
      <c r="T52" s="5"/>
      <c r="U52" s="99"/>
      <c r="V52" s="9"/>
      <c r="W52" s="9"/>
      <c r="X52" s="9"/>
      <c r="Y52" s="9"/>
      <c r="Z52" s="29">
        <v>19</v>
      </c>
      <c r="AA52" s="47">
        <v>12000</v>
      </c>
      <c r="AB52" s="42">
        <v>5</v>
      </c>
      <c r="AC52" s="39">
        <f t="shared" si="7"/>
        <v>60000</v>
      </c>
      <c r="AD52" s="9"/>
      <c r="AE52" s="47">
        <v>12000</v>
      </c>
      <c r="AF52" s="42">
        <v>6</v>
      </c>
      <c r="AG52" s="39">
        <f t="shared" si="6"/>
        <v>72000</v>
      </c>
    </row>
    <row r="53" spans="1:33" ht="19.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0"/>
      <c r="R53" s="10"/>
      <c r="S53" s="10"/>
      <c r="T53" s="5"/>
      <c r="U53" s="99"/>
      <c r="V53" s="9"/>
      <c r="W53" s="9"/>
      <c r="X53" s="9"/>
      <c r="Y53" s="9"/>
      <c r="Z53" s="29">
        <v>20</v>
      </c>
      <c r="AA53" s="47">
        <v>12000</v>
      </c>
      <c r="AB53" s="42">
        <v>8</v>
      </c>
      <c r="AC53" s="39">
        <f t="shared" si="7"/>
        <v>96000</v>
      </c>
      <c r="AD53" s="9"/>
      <c r="AE53" s="47">
        <v>12000</v>
      </c>
      <c r="AF53" s="42">
        <v>6</v>
      </c>
      <c r="AG53" s="39">
        <f t="shared" si="6"/>
        <v>72000</v>
      </c>
    </row>
    <row r="54" spans="1:33" ht="19.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/>
      <c r="Q54" s="10"/>
      <c r="R54" s="10"/>
      <c r="S54" s="10"/>
      <c r="T54" s="5"/>
      <c r="U54" s="99"/>
      <c r="V54" s="9"/>
      <c r="W54" s="9"/>
      <c r="X54" s="9"/>
      <c r="Y54" s="9"/>
      <c r="Z54" s="29">
        <v>21</v>
      </c>
      <c r="AA54" s="47">
        <v>12000</v>
      </c>
      <c r="AB54" s="42">
        <v>9</v>
      </c>
      <c r="AC54" s="39">
        <f t="shared" si="7"/>
        <v>108000</v>
      </c>
      <c r="AD54" s="9"/>
      <c r="AE54" s="47">
        <v>12000</v>
      </c>
      <c r="AF54" s="42">
        <v>2</v>
      </c>
      <c r="AG54" s="39">
        <f t="shared" si="6"/>
        <v>24000</v>
      </c>
    </row>
    <row r="55" spans="1:33" ht="19.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  <c r="Q55" s="10"/>
      <c r="R55" s="10"/>
      <c r="S55" s="10"/>
      <c r="T55" s="5"/>
      <c r="U55" s="99"/>
      <c r="V55" s="11"/>
      <c r="W55" s="11"/>
      <c r="X55" s="11"/>
      <c r="Y55" s="11"/>
      <c r="Z55" s="29">
        <v>22</v>
      </c>
      <c r="AA55" s="47">
        <v>12000</v>
      </c>
      <c r="AB55" s="42">
        <v>2</v>
      </c>
      <c r="AC55" s="39">
        <f t="shared" si="7"/>
        <v>24000</v>
      </c>
      <c r="AD55" s="9"/>
      <c r="AE55" s="47">
        <v>12000</v>
      </c>
      <c r="AF55" s="42">
        <v>1</v>
      </c>
      <c r="AG55" s="39">
        <f t="shared" si="6"/>
        <v>12000</v>
      </c>
    </row>
    <row r="56" spans="1:33" ht="19.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  <c r="Q56" s="10"/>
      <c r="R56" s="10"/>
      <c r="S56" s="10"/>
      <c r="T56" s="5"/>
      <c r="U56" s="99"/>
      <c r="V56" s="9"/>
      <c r="W56" s="9"/>
      <c r="X56" s="9"/>
      <c r="Y56" s="9"/>
      <c r="Z56" s="29">
        <v>23</v>
      </c>
      <c r="AA56" s="47">
        <v>12000</v>
      </c>
      <c r="AB56" s="42">
        <v>6</v>
      </c>
      <c r="AC56" s="39">
        <f t="shared" si="7"/>
        <v>72000</v>
      </c>
      <c r="AD56" s="9"/>
      <c r="AE56" s="47">
        <v>12000</v>
      </c>
      <c r="AF56" s="42">
        <v>0</v>
      </c>
      <c r="AG56" s="39">
        <f t="shared" ref="AG56:AG61" si="8">AE56*AF56</f>
        <v>0</v>
      </c>
    </row>
    <row r="57" spans="1:33" ht="19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  <c r="Q57" s="10"/>
      <c r="R57" s="10"/>
      <c r="S57" s="10"/>
      <c r="W57" s="50"/>
      <c r="X57" s="50"/>
      <c r="Z57" s="29">
        <v>24</v>
      </c>
      <c r="AA57" s="47">
        <v>12000</v>
      </c>
      <c r="AB57" s="42">
        <v>4</v>
      </c>
      <c r="AC57" s="39">
        <f t="shared" si="7"/>
        <v>48000</v>
      </c>
      <c r="AD57" s="9"/>
      <c r="AE57" s="47">
        <v>12000</v>
      </c>
      <c r="AF57" s="42">
        <v>0</v>
      </c>
      <c r="AG57" s="39">
        <f t="shared" si="8"/>
        <v>0</v>
      </c>
    </row>
    <row r="58" spans="1:33" ht="19.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0"/>
      <c r="R58" s="10"/>
      <c r="S58" s="10"/>
      <c r="T58" s="10"/>
      <c r="U58" s="10"/>
      <c r="V58" s="9"/>
      <c r="W58" s="9"/>
      <c r="X58" s="9"/>
      <c r="Y58" s="106" t="s">
        <v>33</v>
      </c>
      <c r="Z58" s="95">
        <v>25</v>
      </c>
      <c r="AA58" s="47">
        <v>9000</v>
      </c>
      <c r="AB58" s="42">
        <v>6</v>
      </c>
      <c r="AC58" s="39">
        <f>AA58*AB58</f>
        <v>54000</v>
      </c>
      <c r="AD58" s="9"/>
      <c r="AE58" s="47">
        <v>9000</v>
      </c>
      <c r="AF58" s="42">
        <v>0</v>
      </c>
      <c r="AG58" s="39">
        <f t="shared" si="8"/>
        <v>0</v>
      </c>
    </row>
    <row r="59" spans="1:33" ht="19.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  <c r="Q59" s="10"/>
      <c r="R59" s="10"/>
      <c r="S59" s="10"/>
      <c r="T59" s="10"/>
      <c r="U59" s="10"/>
      <c r="V59" s="9"/>
      <c r="W59" s="9"/>
      <c r="X59" s="9"/>
      <c r="Y59" s="9"/>
      <c r="Z59" s="95">
        <v>26</v>
      </c>
      <c r="AA59" s="47">
        <v>9000</v>
      </c>
      <c r="AB59" s="96">
        <v>2</v>
      </c>
      <c r="AC59" s="97">
        <f>AA59*AB59</f>
        <v>18000</v>
      </c>
      <c r="AD59" s="9"/>
      <c r="AE59" s="47">
        <v>9000</v>
      </c>
      <c r="AF59" s="42">
        <v>0</v>
      </c>
      <c r="AG59" s="39">
        <f t="shared" si="8"/>
        <v>0</v>
      </c>
    </row>
    <row r="60" spans="1:33" ht="19.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10"/>
      <c r="R60" s="10"/>
      <c r="S60" s="10"/>
      <c r="T60" s="10"/>
      <c r="U60" s="10"/>
      <c r="V60" s="9"/>
      <c r="W60" s="9"/>
      <c r="X60" s="9"/>
      <c r="Y60" s="9"/>
      <c r="Z60" s="95">
        <v>27</v>
      </c>
      <c r="AA60" s="47">
        <v>9000</v>
      </c>
      <c r="AB60" s="96">
        <v>6</v>
      </c>
      <c r="AC60" s="97">
        <f>AA60*AB60</f>
        <v>54000</v>
      </c>
      <c r="AD60" s="9"/>
      <c r="AE60" s="47">
        <v>9000</v>
      </c>
      <c r="AF60" s="42">
        <v>1</v>
      </c>
      <c r="AG60" s="39">
        <f t="shared" si="8"/>
        <v>9000</v>
      </c>
    </row>
    <row r="61" spans="1:33" ht="19.5" customHeight="1" thickBo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  <c r="Q61" s="10"/>
      <c r="R61" s="10"/>
      <c r="S61" s="10"/>
      <c r="T61" s="5"/>
      <c r="U61" s="99"/>
      <c r="V61" s="9"/>
      <c r="W61" s="9"/>
      <c r="X61" s="9"/>
      <c r="Y61" s="9"/>
      <c r="Z61" s="40">
        <v>28</v>
      </c>
      <c r="AA61" s="88">
        <v>9000</v>
      </c>
      <c r="AB61" s="89">
        <v>4</v>
      </c>
      <c r="AC61" s="90">
        <f>AA61*AB61</f>
        <v>36000</v>
      </c>
      <c r="AD61" s="9"/>
      <c r="AE61" s="98">
        <v>9000</v>
      </c>
      <c r="AF61" s="89">
        <v>3</v>
      </c>
      <c r="AG61" s="90">
        <f t="shared" si="8"/>
        <v>27000</v>
      </c>
    </row>
    <row r="62" spans="1:33" ht="19.5" customHeight="1" thickTop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  <c r="Q62" s="10"/>
      <c r="R62" s="10"/>
      <c r="S62" s="10"/>
      <c r="T62" s="10"/>
      <c r="U62" s="10"/>
      <c r="V62" s="9"/>
      <c r="W62" s="9"/>
      <c r="X62" s="9"/>
      <c r="Y62" s="9"/>
      <c r="Z62" s="43" t="s">
        <v>7</v>
      </c>
      <c r="AA62" s="91"/>
      <c r="AB62" s="92">
        <f>SUM(AB3:AB61)</f>
        <v>269</v>
      </c>
      <c r="AC62" s="93">
        <f>SUM(AC3:AC61)</f>
        <v>2646000</v>
      </c>
      <c r="AD62" s="9"/>
      <c r="AE62" s="43" t="s">
        <v>7</v>
      </c>
      <c r="AF62" s="92">
        <f>SUM(AF3:AF61)</f>
        <v>70</v>
      </c>
      <c r="AG62" s="92">
        <f>SUM(AG3:AG61)</f>
        <v>828000</v>
      </c>
    </row>
    <row r="63" spans="1:33" ht="19.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/>
      <c r="Q63" s="10"/>
      <c r="R63" s="10"/>
      <c r="S63" s="10"/>
      <c r="T63" s="10"/>
      <c r="U63" s="10"/>
      <c r="AD63" s="9"/>
    </row>
    <row r="64" spans="1:33" ht="19.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  <c r="Q64" s="10"/>
      <c r="R64" s="10"/>
      <c r="S64" s="10"/>
      <c r="T64" s="10"/>
      <c r="U64" s="10"/>
      <c r="AD64" s="9"/>
    </row>
    <row r="65" spans="1:21" ht="19.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  <c r="Q65" s="10"/>
      <c r="R65" s="10"/>
      <c r="S65" s="10"/>
      <c r="T65" s="10"/>
      <c r="U65" s="10"/>
    </row>
  </sheetData>
  <mergeCells count="7">
    <mergeCell ref="O3:P3"/>
    <mergeCell ref="S3:T3"/>
    <mergeCell ref="Q3:R3"/>
    <mergeCell ref="A1:I1"/>
    <mergeCell ref="B4:C4"/>
    <mergeCell ref="D4:E4"/>
    <mergeCell ref="F4:G4"/>
  </mergeCells>
  <phoneticPr fontId="8"/>
  <pageMargins left="0.59055118110236227" right="0.19685039370078741" top="0.59055118110236227" bottom="0.39370078740157483" header="0.51181102362204722" footer="0.51181102362204722"/>
  <pageSetup paperSize="9" scale="71" orientation="portrait" horizontalDpi="360" verticalDpi="360" r:id="rId1"/>
  <headerFooter alignWithMargins="0">
    <oddHeader>&amp;R&amp;D</oddHeader>
  </headerFooter>
  <colBreaks count="1" manualBreakCount="1">
    <brk id="9" max="5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平成29実績</vt:lpstr>
      <vt:lpstr>平成29実績!Print_Area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tetsuo</dc:creator>
  <cp:lastModifiedBy>user</cp:lastModifiedBy>
  <cp:lastPrinted>2018-03-20T00:50:11Z</cp:lastPrinted>
  <dcterms:created xsi:type="dcterms:W3CDTF">2009-04-05T07:39:57Z</dcterms:created>
  <dcterms:modified xsi:type="dcterms:W3CDTF">2018-03-29T00:52:14Z</dcterms:modified>
</cp:coreProperties>
</file>